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USER\Downloads\time study templateZZZ\"/>
    </mc:Choice>
  </mc:AlternateContent>
  <bookViews>
    <workbookView showHorizontalScroll="0" showVerticalScroll="0" showSheetTabs="0" xWindow="3420" yWindow="1335" windowWidth="19185" windowHeight="13440"/>
  </bookViews>
  <sheets>
    <sheet name="Full Time Study Plan" sheetId="3" r:id="rId1"/>
    <sheet name="Part Time Study Plan 3.5 Years" sheetId="5" r:id="rId2"/>
    <sheet name="Part Time Study Plan 2.5 Years" sheetId="7" r:id="rId3"/>
    <sheet name="Main" sheetId="8" r:id="rId4"/>
    <sheet name="Data" sheetId="4" r:id="rId5"/>
  </sheets>
  <externalReferences>
    <externalReference r:id="rId6"/>
  </externalReferences>
  <definedNames>
    <definedName name="_xlnm._FilterDatabase" localSheetId="1" hidden="1">'Part Time Study Plan 3.5 Years'!$C$5:$C$6</definedName>
    <definedName name="Codes">Data!$B$20:$I$24</definedName>
    <definedName name="MajTAs">'[1]Course and unitsets'!$B$5:$E$10</definedName>
    <definedName name="MinorCodes">Data!$B$33:$F$36</definedName>
    <definedName name="MinorCodes2">Data!$B$33:$J$37</definedName>
    <definedName name="MinorTitles">Data!$B$26:$F$29</definedName>
    <definedName name="MinorTitles1">Data!$B$26:$I$29</definedName>
    <definedName name="MinorTitles2">Data!$B$26:$J$29</definedName>
    <definedName name="_xlnm.Print_Area" localSheetId="2">'Part Time Study Plan 2.5 Years'!$A$1:$I$38</definedName>
    <definedName name="Science">Data!#REF!</definedName>
    <definedName name="SPComm">'[1]Course and unitsets'!$D$43:$E$47</definedName>
    <definedName name="Titles">Data!$B$14:$I$18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5" l="1"/>
  <c r="D30" i="7"/>
  <c r="D23" i="3"/>
  <c r="E16" i="3" l="1"/>
  <c r="E30" i="7" l="1"/>
  <c r="E15" i="7"/>
  <c r="D15" i="7"/>
  <c r="D22" i="7"/>
  <c r="E22" i="7"/>
  <c r="F38" i="7"/>
  <c r="E19" i="7"/>
  <c r="D19" i="7"/>
  <c r="E10" i="7"/>
  <c r="D10" i="7"/>
  <c r="D11" i="5" l="1"/>
  <c r="E11" i="5"/>
  <c r="D15" i="5"/>
  <c r="E15" i="5"/>
  <c r="D16" i="3"/>
  <c r="F39" i="5" l="1"/>
  <c r="D11" i="3"/>
  <c r="E11" i="3"/>
  <c r="E20" i="5" l="1"/>
  <c r="E19" i="5"/>
  <c r="D19" i="5"/>
  <c r="E10" i="5"/>
  <c r="D10" i="5"/>
  <c r="E23" i="3" l="1"/>
  <c r="E10" i="3" l="1"/>
  <c r="D22" i="3" l="1"/>
  <c r="E22" i="3"/>
  <c r="D10" i="3"/>
  <c r="F33" i="3"/>
</calcChain>
</file>

<file path=xl/sharedStrings.xml><?xml version="1.0" encoding="utf-8"?>
<sst xmlns="http://schemas.openxmlformats.org/spreadsheetml/2006/main" count="359" uniqueCount="149">
  <si>
    <t>Science</t>
  </si>
  <si>
    <t>Dates</t>
  </si>
  <si>
    <t>Unit Title</t>
  </si>
  <si>
    <t>Humanities and Social Sciences</t>
  </si>
  <si>
    <t>Science Curriculum I</t>
  </si>
  <si>
    <t>EDUC5658</t>
  </si>
  <si>
    <t>Globalising Education Policy</t>
  </si>
  <si>
    <t>EDUC5410</t>
  </si>
  <si>
    <t>EDUC5429</t>
  </si>
  <si>
    <t>Perspectives in Aboriginal Education</t>
  </si>
  <si>
    <t>Major</t>
  </si>
  <si>
    <t>Minor</t>
  </si>
  <si>
    <t>Unit Code</t>
  </si>
  <si>
    <t>Credit Points</t>
  </si>
  <si>
    <t>General Capabilities Across the Curriculum</t>
  </si>
  <si>
    <t>EDUC5000</t>
  </si>
  <si>
    <t>EDUC5468</t>
  </si>
  <si>
    <t>Inclusive Teaching of At-Risk Students</t>
  </si>
  <si>
    <t>EDUC5537</t>
  </si>
  <si>
    <t>Child and Adolescent Development and Pedagogy</t>
  </si>
  <si>
    <t>EDUC5538</t>
  </si>
  <si>
    <t>Classroom Management and Student Wellbeing</t>
  </si>
  <si>
    <t>EDUC5535</t>
  </si>
  <si>
    <t>Professional Practice A Secondary</t>
  </si>
  <si>
    <t>EDUC5531</t>
  </si>
  <si>
    <t>First Year</t>
  </si>
  <si>
    <t>Second Year</t>
  </si>
  <si>
    <t>EDUC5515</t>
  </si>
  <si>
    <t>Interventions for Learning in Years 7-12</t>
  </si>
  <si>
    <t>EDUC5539</t>
  </si>
  <si>
    <t xml:space="preserve">Diverse Learners in Inclusive Classrooms </t>
  </si>
  <si>
    <t>EDUC5546</t>
  </si>
  <si>
    <t>Teaching Contexts</t>
  </si>
  <si>
    <t>EDUC5618</t>
  </si>
  <si>
    <t>Embedding ICTs Across the Curriculum</t>
  </si>
  <si>
    <t>EDUC5536</t>
  </si>
  <si>
    <t>Professional Practice B Secondary</t>
  </si>
  <si>
    <t>Teaching Performance Assessment (TPA)</t>
  </si>
  <si>
    <t>Total credit points</t>
  </si>
  <si>
    <t>Mathematics</t>
  </si>
  <si>
    <t>Music</t>
  </si>
  <si>
    <t>Health and Physical Education</t>
  </si>
  <si>
    <t>English</t>
  </si>
  <si>
    <t>Science Curriculum II</t>
  </si>
  <si>
    <t>Mathematics Curriculum I</t>
  </si>
  <si>
    <t>Mathematics Curriculum II</t>
  </si>
  <si>
    <t>English Curriculum I</t>
  </si>
  <si>
    <t>English Curriculum II</t>
  </si>
  <si>
    <t>SSEH5491</t>
  </si>
  <si>
    <t>Health Education</t>
  </si>
  <si>
    <t>MUSC4711</t>
  </si>
  <si>
    <t>Studio Teaching and Musical Leadership 2</t>
  </si>
  <si>
    <t>Studio Teaching and Musical Leadership 1</t>
  </si>
  <si>
    <t>Unit Titles</t>
  </si>
  <si>
    <t>Unit Codes</t>
  </si>
  <si>
    <t>MUSC4712</t>
  </si>
  <si>
    <t>Minor/No Minor Titles</t>
  </si>
  <si>
    <t>Minor/No Minor Codes</t>
  </si>
  <si>
    <t>EDUC5465</t>
  </si>
  <si>
    <t>EDUC5475</t>
  </si>
  <si>
    <t>EDUC5462</t>
  </si>
  <si>
    <t>EDUC5472</t>
  </si>
  <si>
    <t>EDUC5460</t>
  </si>
  <si>
    <t>EDUC5470</t>
  </si>
  <si>
    <t>EDUC5466</t>
  </si>
  <si>
    <t>EDUC5476</t>
  </si>
  <si>
    <t>SSEH5464</t>
  </si>
  <si>
    <t>SSEH5474</t>
  </si>
  <si>
    <t>MUSC4631</t>
  </si>
  <si>
    <t>MUSC4632</t>
  </si>
  <si>
    <t>Secondary Music Curriculum I</t>
  </si>
  <si>
    <t>Secondary Music Curriculum II</t>
  </si>
  <si>
    <t>Physical Education Curriculum I</t>
  </si>
  <si>
    <t>Physical Education Curriculum II</t>
  </si>
  <si>
    <t>Humanities and Social Sciences Curriculum I</t>
  </si>
  <si>
    <t>Humanities and Social Sciences Curriculum II</t>
  </si>
  <si>
    <t>Learning and Assessment in Years 7-12</t>
  </si>
  <si>
    <t>TP 2</t>
  </si>
  <si>
    <t>TP 3</t>
  </si>
  <si>
    <t>TP 4</t>
  </si>
  <si>
    <t>TP 1</t>
  </si>
  <si>
    <t>Select your major:</t>
  </si>
  <si>
    <t>Select your minor:</t>
  </si>
  <si>
    <t>Third Year</t>
  </si>
  <si>
    <t>Fourth Year</t>
  </si>
  <si>
    <t>New Students 2021 (Full Time Study Plan 1.5 Years)</t>
  </si>
  <si>
    <t>Non Standard Teaching Code</t>
  </si>
  <si>
    <t>Teaching Period</t>
  </si>
  <si>
    <t>February - April</t>
  </si>
  <si>
    <t>May - July</t>
  </si>
  <si>
    <t>EDUC5461</t>
  </si>
  <si>
    <t>EDUC5471</t>
  </si>
  <si>
    <t>New Students 2021 Part Time Study Plan (3.5 Years)</t>
  </si>
  <si>
    <t>Total Credit Points</t>
  </si>
  <si>
    <t>July - September</t>
  </si>
  <si>
    <t>October - December</t>
  </si>
  <si>
    <t>New Students 2021 Part Time Study Plan (2.5 Years)</t>
  </si>
  <si>
    <t>TP4</t>
  </si>
  <si>
    <t xml:space="preserve">EDUC5618 </t>
  </si>
  <si>
    <t>Diverse Learners in Inclusive Classrooms</t>
  </si>
  <si>
    <t>Full Time Study Plan</t>
  </si>
  <si>
    <t>Part Time Study Plan 3.5 Years</t>
  </si>
  <si>
    <t>Part Time Study Plan 2.5 Years</t>
  </si>
  <si>
    <t>Back to Main</t>
  </si>
  <si>
    <t xml:space="preserve">General Capabilities Across the Curriculum </t>
  </si>
  <si>
    <t>Languages Education</t>
  </si>
  <si>
    <t>EDUCxxxx</t>
  </si>
  <si>
    <t>A2A</t>
  </si>
  <si>
    <t>1 Feb - 16 Apr</t>
  </si>
  <si>
    <t>3 May - 9 Jul</t>
  </si>
  <si>
    <t>26 Jul - 24 Sep</t>
  </si>
  <si>
    <t>A3A</t>
  </si>
  <si>
    <t>A4C</t>
  </si>
  <si>
    <t>11 Oct - 17 Dec</t>
  </si>
  <si>
    <t>A5A</t>
  </si>
  <si>
    <t>Feb - Apr</t>
  </si>
  <si>
    <t>May - Jul</t>
  </si>
  <si>
    <t>Jul - Sep</t>
  </si>
  <si>
    <t>Oct - Dec</t>
  </si>
  <si>
    <t>No Units Available</t>
  </si>
  <si>
    <t>National Literacy and Numeracy Test</t>
  </si>
  <si>
    <t>The University of Western Australia</t>
  </si>
  <si>
    <t>Graduate School of Education</t>
  </si>
  <si>
    <t>No minor</t>
  </si>
  <si>
    <t>32550 Master of Teaching - Secondary</t>
  </si>
  <si>
    <t xml:space="preserve">32550 Master of Teaching - Secondary </t>
  </si>
  <si>
    <t xml:space="preserve"> 32550 Master of Teaching - Secondary</t>
  </si>
  <si>
    <t>Master of Teaching (Secondary) Enrolment Guides and Study Plans for new students in 2021</t>
  </si>
  <si>
    <t>How to use these enrolment guides</t>
  </si>
  <si>
    <t>Use these enrolment guides to determine:</t>
  </si>
  <si>
    <t>The worksheets are formula-enabled to allow you to select your approved majors (and if selected your approved minors) from a drop down list.</t>
  </si>
  <si>
    <t>Questions</t>
  </si>
  <si>
    <t>If you have any queries about your study plan please contact the Education Student Office for assistance.</t>
  </si>
  <si>
    <r>
      <t>·</t>
    </r>
    <r>
      <rPr>
        <sz val="7"/>
        <color rgb="FF000000"/>
        <rFont val="Times New Roman"/>
        <family val="1"/>
      </rPr>
      <t xml:space="preserve">         </t>
    </r>
    <r>
      <rPr>
        <sz val="12"/>
        <color rgb="FF000000"/>
        <rFont val="Calibri"/>
        <family val="2"/>
      </rPr>
      <t xml:space="preserve">your study plan for the Master of Teaching Secondary, for full-time (1.5 years), part-time (2.5 years) or (3.5 years) study; and </t>
    </r>
  </si>
  <si>
    <t>Please also note that these enrolment guides can be subject to change and it is recommended to refer to the UWA Handbook for the most up to date information on unit availabilities.</t>
  </si>
  <si>
    <t>studentConnect</t>
  </si>
  <si>
    <r>
      <t>·</t>
    </r>
    <r>
      <rPr>
        <sz val="7"/>
        <color rgb="FF000000"/>
        <rFont val="Times New Roman"/>
        <family val="1"/>
      </rPr>
      <t xml:space="preserve">         </t>
    </r>
    <r>
      <rPr>
        <sz val="12"/>
        <color rgb="FF000000"/>
        <rFont val="Calibri"/>
        <family val="2"/>
      </rPr>
      <t>the unit codes with the relevant non-standard teaching periods that you should enrol into for 2021 via</t>
    </r>
  </si>
  <si>
    <t>www.handbooks.uwa.edu.au</t>
  </si>
  <si>
    <t>Languages Education Curriculum I</t>
  </si>
  <si>
    <t>Languages Education Curriculum II</t>
  </si>
  <si>
    <t>Select your major here</t>
  </si>
  <si>
    <t>EDUC5415</t>
  </si>
  <si>
    <t>Educational Leadership and Management</t>
  </si>
  <si>
    <t>Major Curriculum I</t>
  </si>
  <si>
    <t>Major Curriculum II</t>
  </si>
  <si>
    <t>Minor Curriculum I</t>
  </si>
  <si>
    <t>Minor Curriculum II</t>
  </si>
  <si>
    <t>Select your minor here</t>
  </si>
  <si>
    <t>EDUC5112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</si>
</sst>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2"/>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sz val="14"/>
      <color rgb="FF000000"/>
      <name val="Times New Roman"/>
      <family val="1"/>
    </font>
    <font>
      <sz val="16"/>
      <color theme="1"/>
      <name val="Century Gothic"/>
      <family val="2"/>
    </font>
    <font>
      <sz val="14"/>
      <color theme="1"/>
      <name val="Century Gothic"/>
      <family val="2"/>
    </font>
    <font>
      <u/>
      <sz val="14"/>
      <color theme="10"/>
      <name val="Century Gothic"/>
      <family val="2"/>
    </font>
    <font>
      <b/>
      <sz val="12"/>
      <color rgb="FF000000"/>
      <name val="Calibri"/>
      <family val="2"/>
      <scheme val="minor"/>
    </font>
    <font>
      <sz val="12"/>
      <color rgb="FF000000"/>
      <name val="Calibri"/>
      <family val="2"/>
    </font>
    <font>
      <sz val="12"/>
      <color rgb="FF000000"/>
      <name val="Symbol"/>
      <family val="1"/>
      <charset val="2"/>
    </font>
    <font>
      <sz val="7"/>
      <color rgb="FF000000"/>
      <name val="Times New Roman"/>
      <family val="1"/>
    </font>
    <font>
      <b/>
      <sz val="12"/>
      <color rgb="FF000000"/>
      <name val="Calibri"/>
      <family val="2"/>
    </font>
  </fonts>
  <fills count="10">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65">
    <xf numFmtId="0" fontId="0" fillId="0" borderId="0" xfId="0"/>
    <xf numFmtId="0" fontId="0" fillId="0" borderId="0" xfId="0" applyAlignment="1">
      <alignment wrapText="1"/>
    </xf>
    <xf numFmtId="0" fontId="0" fillId="2" borderId="0" xfId="0" applyFill="1" applyAlignment="1">
      <alignment vertical="center" textRotation="90"/>
    </xf>
    <xf numFmtId="0" fontId="0" fillId="2" borderId="0" xfId="0" applyFill="1"/>
    <xf numFmtId="0" fontId="0" fillId="2" borderId="0" xfId="0" applyFill="1" applyAlignment="1">
      <alignment vertical="center" textRotation="90" wrapText="1"/>
    </xf>
    <xf numFmtId="0" fontId="2" fillId="0" borderId="0" xfId="0" applyFont="1"/>
    <xf numFmtId="0" fontId="2" fillId="0" borderId="0" xfId="0" applyFont="1" applyAlignment="1">
      <alignment horizontal="center"/>
    </xf>
    <xf numFmtId="0" fontId="0" fillId="3" borderId="0" xfId="0" applyFill="1"/>
    <xf numFmtId="0" fontId="0" fillId="3" borderId="0" xfId="0" applyFill="1" applyAlignment="1">
      <alignment vertical="center" textRotation="90" wrapText="1"/>
    </xf>
    <xf numFmtId="0" fontId="0" fillId="0" borderId="0" xfId="0" applyAlignment="1">
      <alignment horizontal="center" vertical="center"/>
    </xf>
    <xf numFmtId="0" fontId="0" fillId="3" borderId="0" xfId="0" applyFill="1" applyAlignment="1">
      <alignment horizontal="center" vertical="center" textRotation="90" wrapText="1"/>
    </xf>
    <xf numFmtId="0" fontId="0" fillId="3" borderId="0" xfId="0" applyFill="1" applyAlignment="1">
      <alignment horizontal="center" vertical="center"/>
    </xf>
    <xf numFmtId="0" fontId="0" fillId="0" borderId="0" xfId="0" applyAlignment="1">
      <alignment horizontal="center"/>
    </xf>
    <xf numFmtId="0" fontId="0" fillId="2" borderId="0" xfId="0" applyFill="1" applyAlignment="1">
      <alignment horizontal="center"/>
    </xf>
    <xf numFmtId="0" fontId="0" fillId="0" borderId="0" xfId="0" applyAlignment="1"/>
    <xf numFmtId="0" fontId="3" fillId="0" borderId="0" xfId="1" quotePrefix="1"/>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xf numFmtId="0" fontId="0" fillId="3" borderId="0" xfId="0" applyFill="1" applyAlignment="1">
      <alignment horizontal="center"/>
    </xf>
    <xf numFmtId="0" fontId="0" fillId="0" borderId="0" xfId="0" applyFont="1" applyAlignment="1">
      <alignment horizontal="center"/>
    </xf>
    <xf numFmtId="0" fontId="0" fillId="0" borderId="0" xfId="0" applyAlignment="1">
      <alignment horizontal="center" vertical="center"/>
    </xf>
    <xf numFmtId="0" fontId="6" fillId="3" borderId="0" xfId="0" applyFont="1" applyFill="1" applyAlignment="1">
      <alignment vertical="center" wrapText="1"/>
    </xf>
    <xf numFmtId="0" fontId="6" fillId="2" borderId="0" xfId="0" applyFont="1" applyFill="1"/>
    <xf numFmtId="0" fontId="6" fillId="3" borderId="0" xfId="0" applyFont="1" applyFill="1" applyAlignment="1">
      <alignment vertical="center" textRotation="90" wrapText="1"/>
    </xf>
    <xf numFmtId="0" fontId="6" fillId="0" borderId="0" xfId="0" applyFont="1" applyAlignment="1">
      <alignment horizontal="center" vertical="center"/>
    </xf>
    <xf numFmtId="0" fontId="6" fillId="3" borderId="0" xfId="0" applyFont="1" applyFill="1" applyAlignment="1">
      <alignment horizontal="center" vertical="center" textRotation="90" wrapText="1"/>
    </xf>
    <xf numFmtId="0" fontId="6" fillId="3" borderId="0" xfId="0" applyFont="1" applyFill="1" applyAlignment="1">
      <alignment horizontal="center" vertical="center"/>
    </xf>
    <xf numFmtId="0" fontId="6" fillId="3" borderId="0" xfId="0" applyFont="1" applyFill="1"/>
    <xf numFmtId="0" fontId="4" fillId="0" borderId="0" xfId="0" applyFont="1" applyAlignment="1">
      <alignment horizontal="center"/>
    </xf>
    <xf numFmtId="0" fontId="6" fillId="2" borderId="0" xfId="0" applyFont="1" applyFill="1" applyAlignment="1">
      <alignment vertical="center" textRotation="90"/>
    </xf>
    <xf numFmtId="0" fontId="6" fillId="0" borderId="0" xfId="0" applyFont="1" applyAlignment="1">
      <alignment horizontal="center" wrapText="1"/>
    </xf>
    <xf numFmtId="0" fontId="6" fillId="2" borderId="0" xfId="0" applyFont="1" applyFill="1" applyAlignment="1">
      <alignment vertical="center" textRotation="90" wrapText="1"/>
    </xf>
    <xf numFmtId="0" fontId="0" fillId="0" borderId="0" xfId="0" applyAlignment="1">
      <alignment horizontal="center" vertical="center" wrapText="1"/>
    </xf>
    <xf numFmtId="0" fontId="7" fillId="0" borderId="0" xfId="0" applyFont="1"/>
    <xf numFmtId="0" fontId="0" fillId="0" borderId="0" xfId="0" applyFill="1" applyAlignment="1">
      <alignment horizontal="center" vertical="center"/>
    </xf>
    <xf numFmtId="0" fontId="6" fillId="0" borderId="0" xfId="0" applyFont="1" applyFill="1" applyAlignment="1">
      <alignment horizontal="center" vertical="center" wrapText="1"/>
    </xf>
    <xf numFmtId="0" fontId="0" fillId="0" borderId="0" xfId="0" applyFill="1"/>
    <xf numFmtId="0" fontId="0" fillId="0" borderId="0" xfId="0" applyFill="1" applyAlignment="1">
      <alignment horizontal="center"/>
    </xf>
    <xf numFmtId="0" fontId="2" fillId="6" borderId="1" xfId="0" applyFont="1" applyFill="1" applyBorder="1" applyProtection="1">
      <protection locked="0"/>
    </xf>
    <xf numFmtId="0" fontId="2" fillId="8" borderId="1" xfId="0" applyFont="1" applyFill="1" applyBorder="1" applyProtection="1">
      <protection locked="0"/>
    </xf>
    <xf numFmtId="0" fontId="2" fillId="9" borderId="1" xfId="0" applyFont="1" applyFill="1" applyBorder="1" applyProtection="1">
      <protection locked="0"/>
    </xf>
    <xf numFmtId="0" fontId="12" fillId="0" borderId="0" xfId="0" applyFont="1" applyAlignment="1">
      <alignment vertical="center"/>
    </xf>
    <xf numFmtId="0" fontId="13" fillId="0" borderId="0" xfId="0" applyFont="1" applyAlignment="1">
      <alignment vertical="center"/>
    </xf>
    <xf numFmtId="0" fontId="3" fillId="0" borderId="0" xfId="1" applyAlignment="1">
      <alignment vertical="center"/>
    </xf>
    <xf numFmtId="0" fontId="12" fillId="0" borderId="0" xfId="0" applyFont="1" applyAlignment="1">
      <alignment vertical="center" wrapText="1"/>
    </xf>
    <xf numFmtId="0" fontId="0" fillId="0" borderId="0" xfId="0" applyFont="1"/>
    <xf numFmtId="0" fontId="0" fillId="0" borderId="0" xfId="0" applyAlignment="1">
      <alignment horizontal="center" vertical="center" wrapText="1"/>
    </xf>
    <xf numFmtId="0" fontId="6" fillId="0" borderId="0" xfId="0" applyFont="1" applyAlignment="1">
      <alignment horizontal="center" vertical="center" wrapText="1"/>
    </xf>
    <xf numFmtId="0" fontId="2" fillId="4" borderId="0" xfId="0" applyFont="1" applyFill="1" applyAlignment="1">
      <alignment horizontal="center"/>
    </xf>
    <xf numFmtId="0" fontId="5" fillId="0" borderId="0" xfId="0" applyFont="1" applyAlignment="1">
      <alignment horizontal="center"/>
    </xf>
    <xf numFmtId="0" fontId="4" fillId="0" borderId="0" xfId="0" applyFont="1" applyAlignment="1">
      <alignment horizontal="center"/>
    </xf>
    <xf numFmtId="0" fontId="2" fillId="7" borderId="0" xfId="0" applyFont="1" applyFill="1" applyAlignment="1">
      <alignment horizontal="center"/>
    </xf>
    <xf numFmtId="0" fontId="0" fillId="0" borderId="0" xfId="0" applyAlignment="1">
      <alignment horizontal="center" vertical="center"/>
    </xf>
    <xf numFmtId="0" fontId="6" fillId="0" borderId="0" xfId="0" applyFont="1" applyAlignment="1">
      <alignment horizontal="center" vertical="center"/>
    </xf>
    <xf numFmtId="0" fontId="2" fillId="5" borderId="0" xfId="0" applyFont="1" applyFill="1" applyAlignment="1">
      <alignment horizontal="center"/>
    </xf>
    <xf numFmtId="0" fontId="10" fillId="0" borderId="0" xfId="1" applyFont="1" applyAlignment="1">
      <alignment horizont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Alignment="1">
      <alignment horizontal="center" vertical="center"/>
    </xf>
    <xf numFmtId="0" fontId="12" fillId="0" borderId="0" xfId="0" applyFont="1" applyAlignment="1">
      <alignment horizontal="left" vertical="center"/>
    </xf>
    <xf numFmtId="0" fontId="11"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wrapText="1"/>
    </xf>
    <xf numFmtId="0" fontId="15"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theme/theme1.xml" Type="http://schemas.openxmlformats.org/officeDocument/2006/relationships/theme"/>
<Relationship Id="rId8" Target="styles.xml" Type="http://schemas.openxmlformats.org/officeDocument/2006/relationships/styles"/>
<Relationship Id="rId9" Target="sharedStrings.xml" Type="http://schemas.openxmlformats.org/officeDocument/2006/relationships/sharedStrings"/>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_rels/drawing2.xml.rels><?xml version="1.0" encoding="UTF-8" standalone="no"?>
<Relationships xmlns="http://schemas.openxmlformats.org/package/2006/relationships">
<Relationship Id="rId1" Target="../media/image1.png" Type="http://schemas.openxmlformats.org/officeDocument/2006/relationships/image"/>
</Relationships>

</file>

<file path=xl/drawings/_rels/drawing3.xml.rels><?xml version="1.0" encoding="UTF-8" standalone="no"?>
<Relationships xmlns="http://schemas.openxmlformats.org/package/2006/relationships">
<Relationship Id="rId1" Target="../media/image1.png" Type="http://schemas.openxmlformats.org/officeDocument/2006/relationships/image"/>
</Relationships>

</file>

<file path=xl/drawings/_rels/drawing4.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571500</xdr:colOff>
      <xdr:row>2</xdr:row>
      <xdr:rowOff>30352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447800" cy="464692"/>
        </a:xfrm>
        <a:prstGeom prst="rect">
          <a:avLst/>
        </a:prstGeom>
      </xdr:spPr>
    </xdr:pic>
    <xdr:clientData/>
  </xdr:twoCellAnchor>
  <xdr:twoCellAnchor>
    <xdr:from>
      <xdr:col>6</xdr:col>
      <xdr:colOff>24848</xdr:colOff>
      <xdr:row>0</xdr:row>
      <xdr:rowOff>15240</xdr:rowOff>
    </xdr:from>
    <xdr:to>
      <xdr:col>8</xdr:col>
      <xdr:colOff>587058</xdr:colOff>
      <xdr:row>2</xdr:row>
      <xdr:rowOff>152401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497957" y="15240"/>
          <a:ext cx="1738340" cy="5761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AU" sz="900" b="1"/>
            <a:t>UWA Education</a:t>
          </a:r>
          <a:r>
            <a:rPr lang="en-AU" sz="900" b="1" baseline="0"/>
            <a:t> Student Office </a:t>
          </a:r>
          <a:br>
            <a:rPr lang="en-AU" sz="900" b="1" baseline="0"/>
          </a:br>
          <a:r>
            <a:rPr lang="en-AU" sz="900" b="1" i="0" u="none" strike="noStrike">
              <a:solidFill>
                <a:schemeClr val="dk1"/>
              </a:solidFill>
              <a:effectLst/>
              <a:latin typeface="+mn-lt"/>
              <a:ea typeface="+mn-ea"/>
              <a:cs typeface="+mn-cs"/>
            </a:rPr>
            <a:t>6488 3714</a:t>
          </a:r>
          <a:r>
            <a:rPr lang="en-AU" sz="900" b="1"/>
            <a:t> </a:t>
          </a:r>
          <a:r>
            <a:rPr lang="en-AU" sz="900" b="0" i="0" u="sng" strike="noStrike">
              <a:solidFill>
                <a:schemeClr val="dk1"/>
              </a:solidFill>
              <a:effectLst/>
              <a:latin typeface="+mn-lt"/>
              <a:ea typeface="+mn-ea"/>
              <a:cs typeface="+mn-cs"/>
              <a:hlinkClick xmlns:r="http://schemas.openxmlformats.org/officeDocument/2006/relationships" r:id=""/>
            </a:rPr>
            <a:t>https://www.ask.uwa.edu.au/</a:t>
          </a:r>
          <a:r>
            <a:rPr lang="en-AU" sz="900"/>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574675</xdr:colOff>
      <xdr:row>2</xdr:row>
      <xdr:rowOff>38289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447800" cy="474852"/>
        </a:xfrm>
        <a:prstGeom prst="rect">
          <a:avLst/>
        </a:prstGeom>
      </xdr:spPr>
    </xdr:pic>
    <xdr:clientData/>
  </xdr:twoCellAnchor>
  <xdr:twoCellAnchor>
    <xdr:from>
      <xdr:col>6</xdr:col>
      <xdr:colOff>325641</xdr:colOff>
      <xdr:row>0</xdr:row>
      <xdr:rowOff>7937</xdr:rowOff>
    </xdr:from>
    <xdr:to>
      <xdr:col>9</xdr:col>
      <xdr:colOff>0</xdr:colOff>
      <xdr:row>2</xdr:row>
      <xdr:rowOff>142875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8556218" y="7937"/>
          <a:ext cx="1815449" cy="5745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AU" sz="900" b="1"/>
            <a:t>UWA Education</a:t>
          </a:r>
          <a:r>
            <a:rPr lang="en-AU" sz="900" b="1" baseline="0"/>
            <a:t> Student Office </a:t>
          </a:r>
          <a:br>
            <a:rPr lang="en-AU" sz="900" b="1" baseline="0"/>
          </a:br>
          <a:r>
            <a:rPr lang="en-AU" sz="900" b="1" i="0" u="none" strike="noStrike">
              <a:solidFill>
                <a:schemeClr val="dk1"/>
              </a:solidFill>
              <a:effectLst/>
              <a:latin typeface="+mn-lt"/>
              <a:ea typeface="+mn-ea"/>
              <a:cs typeface="+mn-cs"/>
            </a:rPr>
            <a:t>6488 3714</a:t>
          </a:r>
          <a:r>
            <a:rPr lang="en-AU" sz="900" b="1"/>
            <a:t> </a:t>
          </a:r>
          <a:r>
            <a:rPr lang="en-AU" sz="900" b="0" i="0" u="sng" strike="noStrike">
              <a:solidFill>
                <a:schemeClr val="dk1"/>
              </a:solidFill>
              <a:effectLst/>
              <a:latin typeface="+mn-lt"/>
              <a:ea typeface="+mn-ea"/>
              <a:cs typeface="+mn-cs"/>
              <a:hlinkClick xmlns:r="http://schemas.openxmlformats.org/officeDocument/2006/relationships" r:id=""/>
            </a:rPr>
            <a:t>https://www.ask.uwa.edu.au/</a:t>
          </a:r>
          <a:r>
            <a:rPr lang="en-AU" sz="900"/>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440827</xdr:colOff>
      <xdr:row>0</xdr:row>
      <xdr:rowOff>7937</xdr:rowOff>
    </xdr:from>
    <xdr:to>
      <xdr:col>9</xdr:col>
      <xdr:colOff>0</xdr:colOff>
      <xdr:row>2</xdr:row>
      <xdr:rowOff>142875</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674835" y="7937"/>
          <a:ext cx="1692458" cy="5678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AU" sz="900" b="1"/>
            <a:t>UWA Education</a:t>
          </a:r>
          <a:r>
            <a:rPr lang="en-AU" sz="900" b="1" baseline="0"/>
            <a:t> Student Office </a:t>
          </a:r>
          <a:br>
            <a:rPr lang="en-AU" sz="900" b="1" baseline="0"/>
          </a:br>
          <a:r>
            <a:rPr lang="en-AU" sz="900" b="1" i="0" u="none" strike="noStrike">
              <a:solidFill>
                <a:schemeClr val="dk1"/>
              </a:solidFill>
              <a:effectLst/>
              <a:latin typeface="+mn-lt"/>
              <a:ea typeface="+mn-ea"/>
              <a:cs typeface="+mn-cs"/>
            </a:rPr>
            <a:t>6488 3714</a:t>
          </a:r>
          <a:r>
            <a:rPr lang="en-AU" sz="900" b="1"/>
            <a:t> </a:t>
          </a:r>
          <a:r>
            <a:rPr lang="en-AU" sz="900" b="0" i="0" u="sng" strike="noStrike">
              <a:solidFill>
                <a:schemeClr val="dk1"/>
              </a:solidFill>
              <a:effectLst/>
              <a:latin typeface="+mn-lt"/>
              <a:ea typeface="+mn-ea"/>
              <a:cs typeface="+mn-cs"/>
              <a:hlinkClick xmlns:r="http://schemas.openxmlformats.org/officeDocument/2006/relationships" r:id=""/>
            </a:rPr>
            <a:t>https://www.ask.uwa.edu.au/</a:t>
          </a:r>
          <a:r>
            <a:rPr lang="en-AU" sz="900"/>
            <a:t> </a:t>
          </a:r>
        </a:p>
      </xdr:txBody>
    </xdr:sp>
    <xdr:clientData/>
  </xdr:twoCellAnchor>
  <xdr:twoCellAnchor editAs="oneCell">
    <xdr:from>
      <xdr:col>0</xdr:col>
      <xdr:colOff>0</xdr:colOff>
      <xdr:row>0</xdr:row>
      <xdr:rowOff>0</xdr:rowOff>
    </xdr:from>
    <xdr:to>
      <xdr:col>1</xdr:col>
      <xdr:colOff>523461</xdr:colOff>
      <xdr:row>2</xdr:row>
      <xdr:rowOff>31180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0" y="0"/>
          <a:ext cx="1399761" cy="46933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66675</xdr:rowOff>
    </xdr:to>
    <xdr:sp macro="" textlink="">
      <xdr:nvSpPr>
        <xdr:cNvPr id="4097" name="AutoShape 1" descr="data:image/jpg;base64,%20/9j/4AAQSkZJRgABAQEAYABgAAD/2wBDAAUDBAQEAwUEBAQFBQUGBwwIBwcHBw8LCwkMEQ8SEhEPERETFhwXExQaFRERGCEYGh0dHx8fExciJCIeJBweHx7/2wBDAQUFBQcGBw4ICA4eFBEUHh4eHh4eHh4eHh4eHh4eHh4eHh4eHh4eHh4eHh4eHh4eHh4eHh4eHh4eHh4eHh4eHh7/wAARCACOAS4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7LooooAKKKKACiiigAooooAKKKKACiiigAooooAKKKKACiiigAooooAKKKKACiiigAooooAKKKKACiiigAooooAKKKKACiiigAooooAKKKKACiiigAooooAKKKKACiiigAooooAKKKKACiiigAooooAKKKKACiiigAooooAKKKKACiiigAooooAKKKKACiiigAooooAKKKKACiiigAooooAKKKKACiijI9RQAUUZHqKMj1FABRRkeooyPUUAFFFFABRRRQAUUUUAFFFFABRRRQAUUUUAFFFFABRRRQAUUUUAFFFFABRRRQAUUUUAFFFFABRRRQAUUUUAFFFFAHkX7Wevar4d+FkeoaPeNaXP9pQxmRQD8pV8jn6CvBtAg/aC17w6Nf0lb26sGLBWV4Q7FSQcITuPIPavbP2ySq/CizZ2hVRrVsSZlLIBh+WA5K+o9KoeDNQ0trPRI7i70QNb3UkhaX7RBGAbguGQBdgUrgjdjHGeK93DYfDfU41J0ITk29ZRUnZf13OCpVq+2cVUcVbo7Hkmj2v7QmraC+uWkd6LBI2k8yZ4YiVUEkhXIYjg9BXJ6T48+Keq61Fothql5NfyyCJYdig7s4wc9OTjmvoOLUNKTw/BJ9v0qWT7ESqpNO8oJh24IQFN3oDjt6mvJfAd1bw/GLWXlutIwtyhYJZyCQhZRu2kL8u3+M9+xNd9DBYGaqOWEp6be4v8ALX8DCpXxEXFKtLX+8yXW7H9onR7u0tby11JpLuTy4fI8qZWbBOCyEgcAnnHSqXjm5+OvgmwgvvEk9zZ207FUkWSGUZ44OwnHUda9z0a70qxuZriDWtDheaXajGa4QjEcwUsspyF5Xle5+lcT8atQ08/C28srbUdMl2StJkw3EincUGMyKSHJHykcD1FYUMNg51YweEp2e/7tf0vxLnVrRg5KtL/wJnu/wfvrrUvhb4Z1C9lM1zcaZBJLIerMUBJrpryOWa0mhhnNvK8bKkoUExsRw2D1x1rkfgZ/yRzwj/2Cbf8A9AFdnXgV4qFaUYqyTZ6FNuUE2eWeD7LxTN8Q9d0u68eavdW2iyWhEclvb4uBLDucNtjBHPTB4965f/hZV0PgpJKfEeof8JOJyouPsJ4/0rZjd5fl42V6zonh2TTvF/iDX/7QWb+2PIxB5OPJMSbB8275sjHYVif8K9kHwqbwJ/bYwzlhd/ZuQPP83Gzd68delehHEUHJOaW8Oltl73Tv06nO6dRJ8vn/AMDqct4m13UP+Fn6toVx431/RoEs7RrJLHTluF8yQMGLnymwMgHkjqea9N8Z3F1ZeCtZu7W4aK6t9OnlimAGVdYyQ2Dx1FYN74P16PxVqmv6P4qg0+TUbaG3kSTThNsESsFYEuOcsTyMdK627tIr3SZdPvW86KeBoZj03hlw30zk1z16lN+zcelr/cr9F+bNIRkua/8AX4nAT6rrY8J/Du5XWbkXGoXlol9JsTNwrws7BvlwMlR93FZOgeONdg8W+KNF1y4P9mzajdWmi34VQYZkTd9nbjGcHchPXBHNbuheAdStZdBttV8U/wBo6X4fcSWFutoIpHYIyIZX3HdtVj0C5PJq1/wruyu9F8T6Tqt59rt9ev5L0FIvLe1dgNpRsn5lKgg8Vv7TDK8XZryXn6dF/kZ8tR2a/rQ57QNa8Q3LfDGOfXrt/wC2LG5l1A+XGDMwhDqT8vGC3bHSoP8AhJfEcPw2vNEfV5m8Xx65/Ysd0Y0DGR5dySbcbdvkHd06A/Wuq07wN9hn8GmPWNy+GLWS3CvAM3IeMRlid3y8DPeprjwLYS/EyHxs17KrJBhrLA8t5wuxZyf7wjJT6UOvQ5tl326ptpejT/IPZ1Lf8HyRwmu67qUfxR1rw5e+OvEGlwW1nYmyFlpyXAaSRWDmTELYGVU8lep/BPiN4s1DRfHOuWcnjyXSDa6PBc6bZmGF1u7k7wU2lS7biq8KQctXZ33g/W08Za14k0PxVDp0urW8EEkcmnifyxCrBSpLjnLseR6U3Xfh5b65qut3mpap5keqadBaAJCFe3khJZJlfP3gx3dB0FXCvh1KLla1l06+7f7Pr1fyE6dSzt3/AM/M53xj4h8URz6O2uate+D9LudHjmmvrWyWZIr9vvRzMysI0UY64zk/MMVrzXmuXfxItfD9t4mlFrceFJLhZ4YoypuPMWMTqMHs2QM46Vpav4Z8UXtqttD43EMctgtndhtOSQSN8waVAW+VmDYIO4cDin6B4Gt9E8S6VqljqBFppuiDR47Z48lkDq28vnrlR2rJ1aPJ0vZ9P81+r+RXJO/X+vmcp4Gs/Fur694rs5viBrGzR9Rewg3W9sQ6tbIyu2Ix8yvJnjj5QMc0/wAF+IfEviLWND8PPqNxbahoIkbxQ3loRLIpKRx/dx+8IMgK4+XHqK7bwj4aGg6x4i1D+0Bc/wBtah9tKeXt8k+Wqbc5OeEHPHOaf4f8NtpXinxDrjXwn/tmSF/JEO3yfLj2AZyd2QPQUp4mm+bRbK2nW1n082/VIcaclbX11MfxtqesXnjjRvBmj6k+k/a7Se+vLyOJXlEUZVQke8FQSz8kg4A6VxPivxd4l0zw/q+k3XiC4ivNF8Q2dlJqdtbIZZrWdUfJj2sN4VyOByVBA5xXo/jDwtJrOqabrmlaq2lazpokSG48kSo8cgG+ORCRlSQp4IIIrDk+GrNpDxSa/JLqlzrUOr31/Lbg+fJEV2oEDAIgCqoGTgCqw9WhGMea33a3vve21tP0FUhUbdv60/zNv4ay/aNFnuU8RaprsMlwfKm1GzFvLGAqgpt2JkZBOdveuooByOoNFedUlzScv6/Q6IqysFFFFQUFFFFABRRRQAUUUUAFFFFABRRRQB4l+2kjN8G1IGQmqQMfptcf1r4sjuLiOZJ455UlTGyRXIZcdMHqK+9/2m9HfWfgpr8MSlpbeNLpABz+7cMf/HQ1fEngXwlqXizVBa2S+XboQbi5YfLEv9T6Cvs8lx2HwmWzrYiSjGDd2/l/XmeLjaFStiYwpq7ewugaV4h8ba8lvHNPdTDBkuJnJWFfUnt9B1r13WPhJpcnhlLXS7iSLV4gW+1u5/0hj1V/QHt6e9WLa8h8J6jB4H8G6D9u1Aw+fPNPJ5UeP7zvg5PsOBnFdJ4e16TWtEhmMK2N/LPJavEzbxFLGSHIx94DBIA5JwOpr8qz/jTN8bi6VTL/AN3STXKrq8r3s5Ls9bJ6W8z6zL8kwdCjOOJ96TWr6LyT7rvufNVw+v8Ahu6utKe4vdOlB2zQrIVB9+P5jtWXvfDDe2G+8M9fr619GeLPAdjrsVxos8sgvLWNZbG9fDMEbIMbEcuqurrn2yMjr4Lq/h7VtN14aFeWrxXryLEi4yHLHClT3BzX6tw9xLh80cqE7Rrw+KPf+9HuvxWz6N/JZjllTC2qR1g9n+j8/wAz9AfgnG0Xwg8Iowwf7HtiR9Y1rq7y3S6tJrWQuEmjaNijbTgjBwR0NVPDdguleHtO0xQAtpaxwgD/AGVA/pWhXyFafNVlJdWz2IRtFI+dv2a9NTQPjJ498N3V3fz3NgVWzNxcu4NuXJ+6TjP3Ofeuc/aO8Xa3a/G+zvNLurlNO8KLZyXqxTMqAyyBjuA4OQQOe1dt4iX/AIRf9rvRNT3CO38S6W9rKegMiDjP/fCVzPhvQm8eeAfjF4lZN76zeSrZk8nZbfMgB+vH4V9LTlH26xVTVOMfvb5X+TPNknyeyjum/wANV+h6T+09fWcXwM1a9knnRmELWrQzGNjIzjbyOowSce1eV/E3wo/hv9lTSL59Q1UarFJDdu5vJM+ZOFDg89AAAB2Oab4x1p/Hvww+EXhVZN8utXcS3Y6krbjy3J/NjXon7YSrH8Cr1FUBFurcAD0DVnhlLDSo0Hu5tv0T5f8AMqq1VU6naP8AwTF8K/AHQNW8KaZqc3inxWlxeWUUzbdQO1XZAeBjpk1D8ZL7xD8IfgXofhnR9clnvp7o2j6s6lXVCWcnkttPIGcnABxVrwf8P/itdeEtJuLL4wXFpbS2UTwwDTYmESlAQuSOcDivU/E/grTPFvgiPwz4sLaivlIJLlcJIZVGPNX+62cn05xWFXF8lePtqiqRUr2tt96RpGjem+SPK7b/ANM8nuP2d4bnwk89n421658Rywh4r2a/cQGQ4OSFy23r3zXReIfg1ceKLbwxHrvi3UoRpGmfZLpbKVla5l4/eeYT6jupJ9RXJ6t4U+LHwg0mbVPCHipfEnhywQySaZqKZkiiHJ2n0A/ukf7teyfC/wAX2njrwPp3iazhaBbpCHhY5McisVZc98EHn0qcTiMVCKrQqKUbuzS1V1ta2mgUqdJtwlGz7HzP4F+Gtjrnxx8V+CLrxF4jXTtIh327pfsJCdyj5j0P3j2rvfiB8Nl8EfAHxbaf8JFqmoCO9Gp2UrSuksP3I1jZgx3gDJPQEnpUfwj/AOTs/iJ/17f+zx16H+0j/wAkP8U/9eq/+jEroxGLrfW6VPm0fI/yM6dKHsZytr7x5d8J/gnoniv4daH4i1DxN4pjur+1WaVYtQIQEntkHFdhqfw7/wCEQ+AHi3QbjX7/AFIRw3eoQXJdo5UKpvRC24k4KDPTPPArkfg/4G+JmpfDLQL7RvirPpNhNaK0FmunxuIVyfl3Hk/jXqvjKx1LTfgPr9jrGqNqt/DoF0s940YQzN5L5baOBWeLxFT6xy+1Ulz7a6WfmvyZdKnH2d+S2m/9M8b+Bfwl0zxr8MLLxFe+JvFFpqdw0q+ZbaiwVdrkDCn6etdb+zn4j8SxeMvFnw38S6rJrLaFJm2vZTmRk3FcE9T/AAkZyRkjNeZfDvxt8VvBnwIi1TQvDekT+HrZpNt9K5eVN0hBYxhhwGOOmK9f/Zj8JQWPh248c3WsprWseJ8XNzdIMKgyT5Y9wxOffjtXRmPPGFZ1pJxbtHq07/hp0MsNZygoKztr/XXU8V8C+NdS+F/xe17zJNRu/Byaq2nXpmmab7P8x8t8noQAfqAe4FfS3xft7PW/hDr0iXUpgOnPdwzW0xQkou9CGXtkD6ivKfhB4d0zxX4q+MXh/WIRNZ3eqBGHdTmTDL6MDyDWR4e8Q6p4G0Dxh8GvGMxLwaVdPoV4/wB24hMbEID9OQO3K9hSxVONeupU/jhyt+astfVdfIKMnTg1L4Xf5Psek/snWMdv8G9O1Dz7qe41J5Li4aedpPnDbPlz0GEHH1r1mvMP2WP+SE+HP+ucn/o1q9Prw8wbeKqX/mf5nfh/4UfRBRRRXGbBRRRQAUUUUAFFFFABRRRQAUUVW1U3y6ZdNpqwteiJjbrNnYZMfKGxzjOKaV2A2++w3izaPdNFIbi3YSQE8vEflbj05x+NeFw+GrPwjv0CxtlghtmIGBy+f4ye5IxzXE6X4/8AGI+LFl4u8UNbWmpwWzWp8O26P5slmGJlbBPDg/OqnlghwMYz9E+NtCXXdOi1KwXN0kYZQQQZEPOMHofT8q83jHI8RLBRhTle3vWWza3Xm10fqkdOS4+mq7cl5X7f11Pn74l+IrTwXol3q0Sh9UvsRWwbn5gvX/dUc49T71wng+/lj8aeFdBjustZ2UlxfSF8Dz5hvfJHcAqPrTv2m9PvvtWkag0chso0eB+OEk3Z59CRj/vmuG+Hnii08Laqb6HzluJv3bTSRLII0PU/3iQcHjGcdRXhcO5fTWChiN5at+qvFL5K+nmd+ZYmXt3T2Wn+f4s+k4Wjm8SXDwtHKkNpHC8iMrDfksFypPIUrxkYBACqOK6Hwv4R03xL4q0291CySY6RMLqOUjlGH3Rn0zg49qwvBMMeqaZZDSZJb43Y3id0KtOx6ud3Iz+gr124MHgPwPd34tZ7+eGPe0cEZZ55ThVQAdixAz2HJrz8ooYjMs5eLp3iov0d9kvn1XbR7nTjKlPDYJUZWba9fO/+R01vc29w0qwTJIYX8uQK2djYBwfQ4I/Opa+VPhH4q8fW/wAQLmz0C80nxHBruq+bq7EPjTpsfvcYI+TaMK33W2gDB4r6rr9LxuDeEmot3ufL0KyqxvY8g/ab8G+JPEmk6Dq3g+2M+t6PfGSNVdVPlsvzHkjPKrx7mun+CPhKbwj8KtI8PalCi3YhZ7xAQw8yQlmBI64zj8Kz/wBoTxZ4g8I+EbC58LTWo1i81OKzt4JoDL9oLhhsUZGDnBz7Y71o/BHxjP43+H9pq2oLHHqkTva6hEi7Qk8bYbjtng4963nLEPAR25E/n1/DciKprEP+a3yPI/gp8KPF+g/F9b3XrPZoOhLdjSpDIrBzLI2CADnozHnGOK7n9qXRfEvib4dp4d8N6FLqc13cq0rpKq+QqHIJDEZz0qH4LeMPGniL4i+MdD8QX+mTWegTm2QW9oY2dy7ANkseMKePepPjL4t8aaD8RPB+h+Hb/TLez16Y27/abQyMjqclshhwQQMetddSpiJ4+MpcvNFX6225v+CYxjTjQaV7P7+xz+geLPjppGh2OlR/Ce1lSzt44FdtRALBVABI/CrmqL8dNU8B6DqtvDDaeI7PU5Zr6wEyxJcW4PyIeSCMdeQan1zx34/8U/EzV/BPw5j0iyi0RVF/qWoqzje38KoPcEd/umtPQ7j41R6L4tstVh0e61e0jh/sO7hi8uC6Ygl8gtnjgc7eaJNxtNwpxejs73s+92+9+/UFZ3XNJrb7v+GOZ8R6x8evF+iXPhqLwBpuhLfRNBcX018HVI2GG2j6H0P0r1L4T+DofAfgLTfDMM/2hrZGaabGPMkZizkDsMk49sV494m8U/HXw/4y8N+FrzWPCL3mvlxA8dnIUiKAZ38579s11Wo6n8YfDvgPxdqfiK88Ptd6dDHcadc21uTFIoGZVZCwbPQDOOfWpxFGcqcacXCMW7pJvXW19ew6c4qTk7trv06mH8LNA8cWP7Q3iPxTqnhKey0rWVkiEzXKMIgpBVuOTu2+gxmu9/aDsNd1f4Wanovh7SH1S91ApB5aSKhjXO4v83XG0DHvXCaFr/x2vfAFr45tr3wjqNpLZi9Gn/ZpY5WTGSu7ON2PevUvhT4ytvHvgXT/ABNb25tjcqyywlt3lyKSrLnuMjg1GLdWFWOIai+Sy0b3W1+vT8CqKg4und666+Z494C1r44eEfB+meG7f4WW91Fp8AhWaTUFVnA7kDpXTLd/FTXvhJ4yh8SeFkXV74S2unWEMiLthlTbndnDbdxPOCcVh+Kfi94n0H43zaO8ljc+D7W+trO9mW3Ia2edDtUvu5IIJPHY17f4mkvo/DmozaXPDBepbSPbySpvRXCkglcjI/GqxVSUJQnKlFOdpXV/XXXTzFSipJxUnpp0PNf2d/DOsWHwil8H+M/D5slSSaAxyyK4uIpPmJwOn3iPwzWX8B/Dfjr4eeK9Y8H3OlveeEXnkuNP1FplHlcZC7evzcZHGCCe9b/7Nfi/xL458BS+IfElxZSSyXkkUKW0BjCKmAc8nJJyaj/aT8X+KfBPhXTNY8M3VjE0uoJZzLc25l3eYpKkYYYxtOfXNTKVeeJqYZpXm9d7J911GlCNKNRN+7+Rz3wA0jxvo/xF8WX2v+EJtNstfuDeCdrlHELAnCYHJzuPPHSul/aJ+GMXxE8IlrJETXtPDSWMh48z+9ET6Njj0OPevRLdrm30SNtQuoWuY7cGedU2pvC/MwXPAzk4zXh/wB+LXinxN4xfRPF32NrfULaS40a5gtzCLhYpGRyASc5xn22mphUxFapLGUkk4W2v+vktfIbjThFUZa8x3/7P2h6r4b+EmiaNrVo1pf26OJYWYEqTIxHI46EV3tFFeXWqurUlUe7d/vOqEVCKiugUUUVmUFFFFABRRRQAUUUUAFFFFABSOu5CuSMjGR1FLRQB8FfHXwD4l+H3xAe+a6vruG9uTcafqYdjK77sgM3XzQcfXgivevhF8ebSaKLw/wDEKWHT9UiVEGoqc20xIyA7DiOTHUHg+3SvafE2g6T4k0afR9bsYr2ynGHjkHQ9iD1BHYjkV83+OvgH4h0adJvDDjxDoqXD3T6fcSBbp3K8b2PyzKCFODgnGK+op4/DZjRVHFaSWz2/r0eh5csPUw83Olqn0Pb/ABl4P0rxVYPc2v2Sf7QmWUgPDcKeme3415PpfwX0P+3DFF4Qt4p42yzTBjEnvySp/WvCbu/8X+A4LKGwl8T+Hb/c5v4cSQxA7sgIhG0jaRz6j05rd134peNbfNtZ/E7UL1VtvN3RJGGLeYqmPIGc7S7fgK8DGcAxxFX2lGs4qW/K2lL1tdfPqd9HiB04cs4XttezsfXun2Xh/wAE6O99qN9a2qqv766uHWNQP7oz0HtXz/8AHn43ah4h8PX+l+AYblNFUeXe6uQUaZScFYR12Z4ZvcDjPPmsGl+JvGWozva2GveLL2G5SS0nufNliCgqcMzHywOGB9cjFe1fDf4AXL3P9o+PLpRau6yjRLSUmIuFAzM4ADZxkqowT3r2cHleX5NCPM0+XZf8DdvzfzOKti8RjZO3Xr/X6HGfse/DfWbrX4vH13NdafpduGS2VHKG9Y8HPrGP1IHpX11TLeGG2t47e3iSKGNQkaIuFVQMAADoKS6M62srWyI84RjGrthWbHAJ7DNeXmGOnjazqS07eh14egqEOVHgPxL8XeG5/wBpHQ9P8Ra1Z6dpPha1a8driQKr3cgG1R7hSp/A034PeLPD1n+0B4n0Dw/rFpqGi+IlGpWjW7hkjuQMypx0JGT9FFdD8Hvhrq9hrHifVviJo+gajeavdi6jlAFwUznKAOvyqOMY6/hUfxg+Gut3niTwvrnw50fw/p11o073DyHFuZCduEYIvzKQD+Z9a9T2uGv9W5tOW17rlv8AFf8A8COXlq29pbre3Xt+RT/Z+Vk+MvxaDAg/2qp/AtLU3x5/5LL8KP8AsJy/yWptU8DfEHw18RdR8b+A30a7/tuKP+09MvnZFEoHLIw7ZyefU8Gp9B8DeOfEnxI0zxt8Rp9JtY9GRv7N0vTmZ1WRhgu7Hr/9YdO8OpT9t9Z51bltbrfl5bW9fkNRlyezs73+W9ybxr8Ldcj8a3Pjr4c+JF0PW7tQt7bXEe+1u8DjcOoPHofXjmrfwq+Imuat4q1HwL430eDS/E2nwifNs+6C5iOPnTuOo4yev4VSvtH+NWieJ9bu/DeqeHtX0rUbtri3g1OSYSWgI4RccBR6D9Ku/C/4f+INP8Z6n4+8capZ33iK/gW3SKyQrb2sIx8q7uSeB+XfOaxnKDoNVpRlZLla+K+mnovP5FxUlUXImtde39ehz/xo/wCThfhV/wBdLr+S13fxz/5I/wCKv+wbL/KuY+KXg3xnrvxb8I+JtFh0ptO0I7m+0XDLI5dsScAdlAI9TXYfFvSNY8QfDvWND0JLV76+gMC/aJCiBWOGOQDzjOKzc4Xw3vLTfy95vX5MpRf7zTf/ACPnq0+I/jzw98FPDWiR+FLPTdN1O1j060126vQ8YDjHmMijKcEnn0717n4H0XTvhN8H0tprpbiHSrSS6uZxwJX5diPYk4H4Vk6F8Ob3UvgJF8PPGEVklzFa/Z4pLZy6oU/1UmSBz0yPqK5bX/A/xf1b4HQ+AribRJLsTC3muvtT7pLRApjydv3iwwfZR6muutUoYh+zTUVz+95ro7v56eZlCNSn7zTemnl5HB+GNY8Cax8C/FVv4i8WaTB4n8R3M+pOkswEkcytmFfb7v4bjXtvwe8Wf8Jl8DrfVJJN95FYyWt3zz5salST9RhvxroPDvgjw3baBp9vfeFNAW6ito0mCWcbgOFAOGK5bnueTXnfw58B/EDwjqXjeK2s9CTSNZ8+fT7VblsQzHIQfd4UgjPpgVNfEUMTCdnZqV1dr0aXyt9w4U6lKUeuliX9jD/kikP/AGELn/0Km/tk/wDJMtK/7D9r/wCgyVjfDPwj8dPh/wCF08PaPb+D5rVZnmDXM0rPlzkjIwMfhVv4h+B/i540+G9lo+sS6FcasmtNfSMspjjjiUHyo1wvI+Zsk88Dk1o1TWYfWPaR5ea+5N5PD+z5Xe3Y6j9pvxQfDPwgv1hmWK81QLp8BLYx5g+dvoEDV5J8QvEngHQPCXgHUPB3ijSr3V/CE8SmG3mBeeFgBMOOuSCf+BH1r0nx94J8ceLfiF4O1LULHQptB0cxy3VrJOzB5WAEp2lcMFx8oPXHPWuv8ceAdB1Lwdq+n6T4W0AX9zaSRW5a1SIB2XAO9VyuOuRWWGr4fDQpxk7ttt2atrpZ/L8yqkKlRya07fn+Z1ul3tvqWm22oWkgkt7mJZonHRlYZB/I1YrgfgNoPizwv4At/D3ixrJ5rBzFaPbSl90GAV3Egcgkj6AV31ePXhGnUlGLul1OynJyim1YKKKKyLCiiigAooooAKKKKACiiigAooooAKKKKAGTwwzxmOeJJUPVXUEfkapLoWiK+5dH05W9RbJn+VaFFNSa2YmkxFVVUKqhVAwABgCloopDCiiigAooooAKKKKACiiigAooooAKKKKACiiigAooooAKKKKACiiigAooooAKKKKACiiigAooooAKKKKACiiigAooooAKKKKACiiigAooooAKKKKACiiigAooooAKKKKACiiigAooooAKKKKACiiigAooooAKKKKACiiigAooooA//9k=">
          <a:extLst>
            <a:ext uri="{FF2B5EF4-FFF2-40B4-BE49-F238E27FC236}">
              <a16:creationId xmlns:a16="http://schemas.microsoft.com/office/drawing/2014/main" id="{00000000-0008-0000-0300-000001100000}"/>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123825</xdr:colOff>
      <xdr:row>1</xdr:row>
      <xdr:rowOff>28574</xdr:rowOff>
    </xdr:from>
    <xdr:to>
      <xdr:col>2</xdr:col>
      <xdr:colOff>673609</xdr:colOff>
      <xdr:row>4</xdr:row>
      <xdr:rowOff>152399</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23825" y="266699"/>
          <a:ext cx="2073784" cy="695325"/>
        </a:xfrm>
        <a:prstGeom prst="rect">
          <a:avLst/>
        </a:prstGeom>
      </xdr:spPr>
    </xdr:pic>
    <xdr:clientData/>
  </xdr:twoCellAnchor>
</xdr:wsDr>
</file>

<file path=xl/externalLinks/_rels/externalLink1.xml.rels><?xml version="1.0" encoding="UTF-8" standalone="no"?>
<Relationships xmlns="http://schemas.openxmlformats.org/package/2006/relationships">
<Relationship Id="rId1" Target="https://santos-my.sharepoint.com/personal/chofu_santos_com/Documents/Migrated/Copy%20of%202019-curtin-master-teaching-secondary-education-enrolment-planner.xlsx"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each Secondary"/>
      <sheetName val="Course and unitsets"/>
      <sheetName val="Handbook"/>
    </sheetNames>
    <sheetDataSet>
      <sheetData sheetId="0"/>
      <sheetData sheetId="1">
        <row r="5">
          <cell r="B5" t="str">
            <v>Select Major Teaching Area approved on application</v>
          </cell>
          <cell r="C5" t="str">
            <v>MinSTART</v>
          </cell>
          <cell r="D5" t="str">
            <v>START</v>
          </cell>
          <cell r="E5">
            <v>0</v>
          </cell>
        </row>
        <row r="6">
          <cell r="B6" t="str">
            <v>The Arts</v>
          </cell>
          <cell r="C6" t="str">
            <v>ART</v>
          </cell>
          <cell r="D6" t="str">
            <v>ARTSub</v>
          </cell>
          <cell r="E6">
            <v>1</v>
          </cell>
        </row>
        <row r="7">
          <cell r="B7" t="str">
            <v>English</v>
          </cell>
          <cell r="C7" t="str">
            <v>ENG</v>
          </cell>
          <cell r="D7" t="str">
            <v>NASub</v>
          </cell>
          <cell r="E7">
            <v>2</v>
          </cell>
        </row>
        <row r="8">
          <cell r="B8" t="str">
            <v>Humanities and Social Sciences (HASS)</v>
          </cell>
          <cell r="C8" t="str">
            <v>HASS</v>
          </cell>
          <cell r="D8" t="str">
            <v>HASSSub</v>
          </cell>
          <cell r="E8">
            <v>3</v>
          </cell>
        </row>
        <row r="9">
          <cell r="B9" t="str">
            <v>Mathematics</v>
          </cell>
          <cell r="C9" t="str">
            <v>MATH</v>
          </cell>
          <cell r="D9" t="str">
            <v>NASub</v>
          </cell>
          <cell r="E9">
            <v>4</v>
          </cell>
        </row>
        <row r="10">
          <cell r="B10" t="str">
            <v>Science</v>
          </cell>
          <cell r="C10" t="str">
            <v>SCI</v>
          </cell>
          <cell r="D10" t="str">
            <v>SCISub</v>
          </cell>
          <cell r="E10">
            <v>5</v>
          </cell>
        </row>
        <row r="43">
          <cell r="D43" t="str">
            <v>Select starting SP</v>
          </cell>
          <cell r="E43" t="str">
            <v>START</v>
          </cell>
        </row>
        <row r="44">
          <cell r="D44" t="str">
            <v>OpenUnis SP1</v>
          </cell>
          <cell r="E44">
            <v>1</v>
          </cell>
        </row>
        <row r="45">
          <cell r="D45" t="str">
            <v>OpenUnis SP2</v>
          </cell>
          <cell r="E45">
            <v>2</v>
          </cell>
        </row>
        <row r="46">
          <cell r="D46" t="str">
            <v>OpenUnis SP3</v>
          </cell>
          <cell r="E46">
            <v>3</v>
          </cell>
        </row>
        <row r="47">
          <cell r="D47" t="str">
            <v>OpenUnis SP4</v>
          </cell>
          <cell r="E47">
            <v>4</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student.sims.uwa.edu.au" TargetMode="External" Type="http://schemas.openxmlformats.org/officeDocument/2006/relationships/hyperlink"/>
<Relationship Id="rId2" Target="http://www.handbooks.uwa.edu.au/" TargetMode="External" Type="http://schemas.openxmlformats.org/officeDocument/2006/relationships/hyperlink"/>
<Relationship Id="rId3" Target="../printerSettings/printerSettings4.bin" Type="http://schemas.openxmlformats.org/officeDocument/2006/relationships/printerSettings"/>
<Relationship Id="rId4" Target="../drawings/drawing4.xml" Type="http://schemas.openxmlformats.org/officeDocument/2006/relationships/drawing"/>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33"/>
  <sheetViews>
    <sheetView showGridLines="0" showRowColHeaders="0" tabSelected="1" showRuler="0" showWhiteSpace="0" zoomScale="115" zoomScaleNormal="115" zoomScalePageLayoutView="115" workbookViewId="0"/>
  </sheetViews>
  <sheetFormatPr defaultColWidth="8.85546875" defaultRowHeight="15" x14ac:dyDescent="0.25"/>
  <cols>
    <col min="1" max="1" width="12.42578125" customWidth="1"/>
    <col min="2" max="2" width="21.7109375" bestFit="1" customWidth="1"/>
    <col min="3" max="3" width="16" bestFit="1" customWidth="1"/>
    <col min="4" max="4" width="16.85546875" customWidth="1"/>
    <col min="5" max="5" width="48.7109375" customWidth="1"/>
    <col min="6" max="6" width="11.28515625" bestFit="1" customWidth="1"/>
  </cols>
  <sheetData>
    <row r="1" spans="1:9" ht="18.75" x14ac:dyDescent="0.3">
      <c r="D1" s="50" t="s">
        <v>126</v>
      </c>
      <c r="E1" s="50"/>
    </row>
    <row r="2" spans="1:9" ht="15.75" x14ac:dyDescent="0.25">
      <c r="D2" s="51" t="s">
        <v>85</v>
      </c>
      <c r="E2" s="51"/>
    </row>
    <row r="3" spans="1:9" ht="15.75" x14ac:dyDescent="0.25">
      <c r="D3" s="29"/>
      <c r="E3" s="29"/>
    </row>
    <row r="5" spans="1:9" x14ac:dyDescent="0.25">
      <c r="B5" s="5" t="s">
        <v>81</v>
      </c>
      <c r="C5" s="41" t="s">
        <v>140</v>
      </c>
    </row>
    <row r="6" spans="1:9" x14ac:dyDescent="0.25">
      <c r="B6" s="5" t="s">
        <v>82</v>
      </c>
      <c r="C6" s="41" t="s">
        <v>147</v>
      </c>
      <c r="F6" s="15" t="s">
        <v>103</v>
      </c>
    </row>
    <row r="8" spans="1:9" x14ac:dyDescent="0.25">
      <c r="A8" s="49" t="s">
        <v>25</v>
      </c>
      <c r="B8" s="49"/>
      <c r="C8" s="49"/>
      <c r="D8" s="49"/>
      <c r="E8" s="49"/>
      <c r="F8" s="49"/>
      <c r="G8" s="49"/>
      <c r="H8" s="49"/>
      <c r="I8" s="49"/>
    </row>
    <row r="9" spans="1:9" ht="30" x14ac:dyDescent="0.25">
      <c r="A9" s="16" t="s">
        <v>87</v>
      </c>
      <c r="B9" s="17" t="s">
        <v>1</v>
      </c>
      <c r="C9" s="16" t="s">
        <v>86</v>
      </c>
      <c r="D9" s="17" t="s">
        <v>12</v>
      </c>
      <c r="E9" s="17" t="s">
        <v>2</v>
      </c>
      <c r="F9" s="17" t="s">
        <v>13</v>
      </c>
    </row>
    <row r="10" spans="1:9" ht="17.100000000000001" customHeight="1" x14ac:dyDescent="0.25">
      <c r="A10" s="47" t="s">
        <v>80</v>
      </c>
      <c r="B10" s="48" t="s">
        <v>108</v>
      </c>
      <c r="D10" s="12" t="str">
        <f>HLOOKUP($C$5,Codes,2,FALSE)</f>
        <v>EDUCxxxx</v>
      </c>
      <c r="E10" t="str">
        <f>HLOOKUP($C$5,Titles,2,FALSE)</f>
        <v>Major Curriculum I</v>
      </c>
      <c r="F10" s="12">
        <v>6</v>
      </c>
    </row>
    <row r="11" spans="1:9" ht="17.100000000000001" customHeight="1" x14ac:dyDescent="0.25">
      <c r="A11" s="47"/>
      <c r="B11" s="48"/>
      <c r="D11" s="12" t="str">
        <f>HLOOKUP($C$6,MinorCodes2,2,FALSE)</f>
        <v>EDUCxxxx</v>
      </c>
      <c r="E11" t="str">
        <f>HLOOKUP($C$6,MinorTitles2,2,FALSE)</f>
        <v>Minor Curriculum I</v>
      </c>
      <c r="F11" s="12">
        <v>6</v>
      </c>
    </row>
    <row r="12" spans="1:9" ht="17.100000000000001" customHeight="1" x14ac:dyDescent="0.25">
      <c r="A12" s="47"/>
      <c r="B12" s="48"/>
      <c r="C12" s="12" t="s">
        <v>107</v>
      </c>
      <c r="D12" s="12" t="s">
        <v>7</v>
      </c>
      <c r="E12" t="s">
        <v>104</v>
      </c>
      <c r="F12" s="12">
        <v>6</v>
      </c>
    </row>
    <row r="13" spans="1:9" ht="17.100000000000001" customHeight="1" x14ac:dyDescent="0.25">
      <c r="A13" s="47"/>
      <c r="B13" s="48"/>
      <c r="D13" s="12" t="s">
        <v>8</v>
      </c>
      <c r="E13" t="s">
        <v>9</v>
      </c>
      <c r="F13" s="12">
        <v>6</v>
      </c>
    </row>
    <row r="14" spans="1:9" ht="17.100000000000001" customHeight="1" x14ac:dyDescent="0.25">
      <c r="A14" s="47"/>
      <c r="B14" s="48"/>
      <c r="D14" s="12" t="s">
        <v>15</v>
      </c>
      <c r="E14" t="s">
        <v>120</v>
      </c>
      <c r="F14" s="12">
        <v>0</v>
      </c>
    </row>
    <row r="15" spans="1:9" ht="5.85" customHeight="1" x14ac:dyDescent="0.25">
      <c r="A15" s="2"/>
      <c r="B15" s="30"/>
      <c r="C15" s="3"/>
      <c r="D15" s="13"/>
      <c r="E15" s="3"/>
      <c r="F15" s="13"/>
      <c r="G15" s="3"/>
      <c r="H15" s="3"/>
      <c r="I15" s="3"/>
    </row>
    <row r="16" spans="1:9" ht="17.100000000000001" customHeight="1" x14ac:dyDescent="0.25">
      <c r="A16" s="47" t="s">
        <v>77</v>
      </c>
      <c r="B16" s="48" t="s">
        <v>109</v>
      </c>
      <c r="D16" s="12" t="e">
        <f>IF(C6="music","MUSC4711",IF(C6="health and physical education","SSEH5491",HLOOKUP(C5,MinorCodes2,3,FALSE)))</f>
        <v>#N/A</v>
      </c>
      <c r="E16" t="e">
        <f>IF(C6="music","Studio Teaching and Musical Leadership 1",IF(C6="health and physical education","Health Education",HLOOKUP(C5,MinorTitles2,3,FALSE)))</f>
        <v>#N/A</v>
      </c>
      <c r="F16" s="12">
        <v>6</v>
      </c>
    </row>
    <row r="17" spans="1:9" ht="17.100000000000001" customHeight="1" x14ac:dyDescent="0.25">
      <c r="A17" s="47"/>
      <c r="B17" s="48"/>
      <c r="C17" s="12" t="s">
        <v>111</v>
      </c>
      <c r="D17" s="12" t="s">
        <v>18</v>
      </c>
      <c r="E17" t="s">
        <v>19</v>
      </c>
      <c r="F17" s="12">
        <v>6</v>
      </c>
    </row>
    <row r="18" spans="1:9" ht="17.100000000000001" customHeight="1" x14ac:dyDescent="0.25">
      <c r="A18" s="47"/>
      <c r="B18" s="48"/>
      <c r="D18" s="12" t="s">
        <v>20</v>
      </c>
      <c r="E18" t="s">
        <v>21</v>
      </c>
      <c r="F18" s="12">
        <v>6</v>
      </c>
    </row>
    <row r="19" spans="1:9" ht="5.85" customHeight="1" x14ac:dyDescent="0.25">
      <c r="A19" s="3"/>
      <c r="B19" s="23"/>
      <c r="C19" s="3"/>
      <c r="D19" s="13"/>
      <c r="E19" s="3"/>
      <c r="F19" s="13"/>
      <c r="G19" s="3"/>
      <c r="H19" s="3"/>
      <c r="I19" s="3"/>
    </row>
    <row r="20" spans="1:9" x14ac:dyDescent="0.25">
      <c r="A20" s="33" t="s">
        <v>78</v>
      </c>
      <c r="B20" s="31" t="s">
        <v>110</v>
      </c>
      <c r="C20" s="12" t="s">
        <v>112</v>
      </c>
      <c r="D20" s="12" t="s">
        <v>22</v>
      </c>
      <c r="E20" t="s">
        <v>23</v>
      </c>
      <c r="F20" s="12">
        <v>6</v>
      </c>
    </row>
    <row r="21" spans="1:9" ht="5.85" customHeight="1" x14ac:dyDescent="0.25">
      <c r="A21" s="3"/>
      <c r="B21" s="23"/>
      <c r="C21" s="3"/>
      <c r="D21" s="13"/>
      <c r="E21" s="3"/>
      <c r="F21" s="13"/>
      <c r="G21" s="3"/>
      <c r="H21" s="3"/>
      <c r="I21" s="3"/>
    </row>
    <row r="22" spans="1:9" ht="17.100000000000001" customHeight="1" x14ac:dyDescent="0.25">
      <c r="A22" s="47" t="s">
        <v>79</v>
      </c>
      <c r="B22" s="48" t="s">
        <v>113</v>
      </c>
      <c r="D22" s="12" t="str">
        <f>HLOOKUP($C$5,Codes,3,FALSE)</f>
        <v>EDUCxxxx</v>
      </c>
      <c r="E22" t="str">
        <f>HLOOKUP($C$5,Titles,3,FALSE)</f>
        <v>Major Curriculum II</v>
      </c>
      <c r="F22" s="12">
        <v>6</v>
      </c>
    </row>
    <row r="23" spans="1:9" ht="17.100000000000001" customHeight="1" x14ac:dyDescent="0.25">
      <c r="A23" s="47"/>
      <c r="B23" s="48"/>
      <c r="C23" s="12" t="s">
        <v>114</v>
      </c>
      <c r="D23" s="12" t="str">
        <f>IF(C5="Music","MUSC4712",HLOOKUP($C$6,MinorCodes2,4,FALSE))</f>
        <v>EDUCxxxx</v>
      </c>
      <c r="E23" t="str">
        <f>IF(AND(C5="music",C6="no minor"),"Studio Teaching and Musical Leadership 2",HLOOKUP(C6,MinorTitles2,4,FALSE))</f>
        <v>Minor Curriculum II</v>
      </c>
      <c r="F23" s="12">
        <v>6</v>
      </c>
    </row>
    <row r="24" spans="1:9" ht="17.100000000000001" customHeight="1" x14ac:dyDescent="0.25">
      <c r="A24" s="47"/>
      <c r="B24" s="48"/>
      <c r="D24" s="12" t="s">
        <v>24</v>
      </c>
      <c r="E24" t="s">
        <v>76</v>
      </c>
      <c r="F24" s="12">
        <v>6</v>
      </c>
    </row>
    <row r="25" spans="1:9" x14ac:dyDescent="0.25">
      <c r="A25" s="49" t="s">
        <v>26</v>
      </c>
      <c r="B25" s="49"/>
      <c r="C25" s="49"/>
      <c r="D25" s="49"/>
      <c r="E25" s="49"/>
      <c r="F25" s="49"/>
      <c r="G25" s="49"/>
      <c r="H25" s="49"/>
      <c r="I25" s="49"/>
    </row>
    <row r="26" spans="1:9" ht="17.100000000000001" customHeight="1" x14ac:dyDescent="0.25">
      <c r="A26" s="47" t="s">
        <v>80</v>
      </c>
      <c r="B26" s="48" t="s">
        <v>115</v>
      </c>
      <c r="D26" s="12" t="s">
        <v>27</v>
      </c>
      <c r="E26" t="s">
        <v>28</v>
      </c>
      <c r="F26" s="12">
        <v>6</v>
      </c>
    </row>
    <row r="27" spans="1:9" ht="17.100000000000001" customHeight="1" x14ac:dyDescent="0.25">
      <c r="A27" s="47"/>
      <c r="B27" s="48"/>
      <c r="D27" s="12" t="s">
        <v>29</v>
      </c>
      <c r="E27" t="s">
        <v>30</v>
      </c>
      <c r="F27" s="12">
        <v>6</v>
      </c>
    </row>
    <row r="28" spans="1:9" ht="17.100000000000001" customHeight="1" x14ac:dyDescent="0.25">
      <c r="A28" s="47"/>
      <c r="B28" s="48"/>
      <c r="D28" s="12" t="s">
        <v>31</v>
      </c>
      <c r="E28" t="s">
        <v>32</v>
      </c>
      <c r="F28" s="12">
        <v>6</v>
      </c>
    </row>
    <row r="29" spans="1:9" ht="17.100000000000001" customHeight="1" x14ac:dyDescent="0.25">
      <c r="A29" s="47"/>
      <c r="B29" s="48"/>
      <c r="D29" s="12" t="s">
        <v>33</v>
      </c>
      <c r="E29" t="s">
        <v>34</v>
      </c>
      <c r="F29" s="12">
        <v>6</v>
      </c>
    </row>
    <row r="30" spans="1:9" ht="5.85" customHeight="1" x14ac:dyDescent="0.25">
      <c r="A30" s="4"/>
      <c r="B30" s="32"/>
      <c r="C30" s="3"/>
      <c r="D30" s="13"/>
      <c r="E30" s="3"/>
      <c r="F30" s="13"/>
      <c r="G30" s="3"/>
      <c r="H30" s="3"/>
      <c r="I30" s="3"/>
    </row>
    <row r="31" spans="1:9" ht="17.100000000000001" customHeight="1" x14ac:dyDescent="0.25">
      <c r="A31" s="47" t="s">
        <v>77</v>
      </c>
      <c r="B31" s="48" t="s">
        <v>116</v>
      </c>
      <c r="D31" s="12" t="s">
        <v>35</v>
      </c>
      <c r="E31" t="s">
        <v>36</v>
      </c>
      <c r="F31" s="12">
        <v>6</v>
      </c>
    </row>
    <row r="32" spans="1:9" ht="17.100000000000001" customHeight="1" x14ac:dyDescent="0.25">
      <c r="A32" s="47"/>
      <c r="B32" s="48"/>
      <c r="D32" s="12" t="s">
        <v>148</v>
      </c>
      <c r="E32" t="s">
        <v>37</v>
      </c>
      <c r="F32" s="12">
        <v>0</v>
      </c>
    </row>
    <row r="33" spans="4:7" x14ac:dyDescent="0.25">
      <c r="D33" s="14"/>
      <c r="F33" s="6">
        <f>SUM(F10:F32)</f>
        <v>96</v>
      </c>
      <c r="G33" s="5" t="s">
        <v>38</v>
      </c>
    </row>
  </sheetData>
  <sheetProtection algorithmName="SHA-512" hashValue="0mJTI3wqj0R9S+9K7FglnHYfPbSlYHvYDSedJOghiTMMzFw3VVnwEBQYhkfpSSeESHCHyuND906ZVamrvmhITQ==" saltValue="iVcz2LRUVbQF/jsMcWMRCA==" spinCount="100000" sheet="1" insertHyperlinks="0"/>
  <mergeCells count="14">
    <mergeCell ref="A8:I8"/>
    <mergeCell ref="A25:I25"/>
    <mergeCell ref="A26:A29"/>
    <mergeCell ref="D1:E1"/>
    <mergeCell ref="D2:E2"/>
    <mergeCell ref="A31:A32"/>
    <mergeCell ref="A10:A14"/>
    <mergeCell ref="A16:A18"/>
    <mergeCell ref="A22:A24"/>
    <mergeCell ref="B22:B24"/>
    <mergeCell ref="B26:B29"/>
    <mergeCell ref="B31:B32"/>
    <mergeCell ref="B10:B14"/>
    <mergeCell ref="B16:B18"/>
  </mergeCells>
  <hyperlinks>
    <hyperlink ref="F6" location="Main!A1" display="Back to Main"/>
  </hyperlinks>
  <pageMargins left="0.25" right="0.25" top="0.44950000000000001" bottom="0.75" header="0.3" footer="0.3"/>
  <pageSetup paperSize="9" scale="93" orientation="landscape" r:id="rId1"/>
  <headerFooter scaleWithDoc="0"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Data!$C$2:$C$10</xm:f>
          </x14:formula1>
          <xm:sqref>C6</xm:sqref>
        </x14:dataValidation>
        <x14:dataValidation type="list" allowBlank="1" showInputMessage="1" showErrorMessage="1">
          <x14:formula1>
            <xm:f>Data!$B$2:$B$9</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I39"/>
  <sheetViews>
    <sheetView showGridLines="0" showRowColHeaders="0" showRuler="0" zoomScale="117" zoomScaleNormal="117" workbookViewId="0">
      <selection activeCell="F6" sqref="F6"/>
    </sheetView>
  </sheetViews>
  <sheetFormatPr defaultColWidth="8.85546875" defaultRowHeight="15" x14ac:dyDescent="0.25"/>
  <cols>
    <col min="1" max="1" width="12.42578125" customWidth="1"/>
    <col min="2" max="2" width="22" customWidth="1"/>
    <col min="3" max="3" width="16" bestFit="1" customWidth="1"/>
    <col min="4" max="4" width="14.7109375" customWidth="1"/>
    <col min="5" max="5" width="47" customWidth="1"/>
    <col min="6" max="6" width="11.28515625" bestFit="1" customWidth="1"/>
    <col min="8" max="8" width="14.28515625" customWidth="1"/>
  </cols>
  <sheetData>
    <row r="1" spans="1:9" ht="18.75" x14ac:dyDescent="0.3">
      <c r="D1" s="50" t="s">
        <v>124</v>
      </c>
      <c r="E1" s="50"/>
    </row>
    <row r="2" spans="1:9" ht="15.75" x14ac:dyDescent="0.25">
      <c r="D2" s="51" t="s">
        <v>92</v>
      </c>
      <c r="E2" s="51"/>
    </row>
    <row r="3" spans="1:9" ht="15.75" x14ac:dyDescent="0.25">
      <c r="D3" s="18"/>
    </row>
    <row r="5" spans="1:9" x14ac:dyDescent="0.25">
      <c r="B5" s="5" t="s">
        <v>81</v>
      </c>
      <c r="C5" s="40" t="s">
        <v>140</v>
      </c>
    </row>
    <row r="6" spans="1:9" x14ac:dyDescent="0.25">
      <c r="B6" s="5" t="s">
        <v>82</v>
      </c>
      <c r="C6" s="40" t="s">
        <v>147</v>
      </c>
      <c r="F6" s="15" t="s">
        <v>103</v>
      </c>
    </row>
    <row r="8" spans="1:9" x14ac:dyDescent="0.25">
      <c r="A8" s="52" t="s">
        <v>25</v>
      </c>
      <c r="B8" s="52"/>
      <c r="C8" s="52"/>
      <c r="D8" s="52"/>
      <c r="E8" s="52"/>
      <c r="F8" s="52"/>
      <c r="G8" s="52"/>
      <c r="H8" s="52"/>
      <c r="I8" s="52"/>
    </row>
    <row r="9" spans="1:9" ht="30" x14ac:dyDescent="0.25">
      <c r="A9" s="16" t="s">
        <v>87</v>
      </c>
      <c r="B9" s="17" t="s">
        <v>1</v>
      </c>
      <c r="C9" s="16" t="s">
        <v>86</v>
      </c>
      <c r="D9" s="17" t="s">
        <v>12</v>
      </c>
      <c r="E9" s="17" t="s">
        <v>2</v>
      </c>
      <c r="F9" s="17" t="s">
        <v>13</v>
      </c>
    </row>
    <row r="10" spans="1:9" ht="17.100000000000001" customHeight="1" x14ac:dyDescent="0.25">
      <c r="A10" s="47" t="s">
        <v>80</v>
      </c>
      <c r="B10" s="48" t="s">
        <v>108</v>
      </c>
      <c r="C10" s="53" t="s">
        <v>107</v>
      </c>
      <c r="D10" s="12" t="str">
        <f>HLOOKUP($C$5,Codes,2,FALSE)</f>
        <v>EDUCxxxx</v>
      </c>
      <c r="E10" t="str">
        <f>HLOOKUP($C$5,Titles,2,FALSE)</f>
        <v>Major Curriculum I</v>
      </c>
      <c r="F10" s="12">
        <v>6</v>
      </c>
    </row>
    <row r="11" spans="1:9" ht="17.100000000000001" customHeight="1" x14ac:dyDescent="0.25">
      <c r="A11" s="47"/>
      <c r="B11" s="48"/>
      <c r="C11" s="53"/>
      <c r="D11" s="12" t="str">
        <f>HLOOKUP($C$6,MinorCodes2,2,FALSE)</f>
        <v>EDUCxxxx</v>
      </c>
      <c r="E11" t="str">
        <f>HLOOKUP($C$6,MinorTitles2,2,FALSE)</f>
        <v>Minor Curriculum I</v>
      </c>
      <c r="F11" s="12">
        <v>6</v>
      </c>
    </row>
    <row r="12" spans="1:9" ht="17.100000000000001" customHeight="1" x14ac:dyDescent="0.25">
      <c r="A12" s="47"/>
      <c r="B12" s="48"/>
      <c r="C12" s="53"/>
      <c r="D12" s="12" t="s">
        <v>15</v>
      </c>
      <c r="E12" t="s">
        <v>120</v>
      </c>
      <c r="F12" s="12">
        <v>0</v>
      </c>
    </row>
    <row r="13" spans="1:9" ht="5.85" customHeight="1" x14ac:dyDescent="0.25">
      <c r="A13" s="2"/>
      <c r="B13" s="22"/>
      <c r="C13" s="3"/>
      <c r="D13" s="13"/>
      <c r="E13" s="3"/>
      <c r="F13" s="13"/>
      <c r="G13" s="3"/>
      <c r="H13" s="3"/>
      <c r="I13" s="3"/>
    </row>
    <row r="14" spans="1:9" ht="17.100000000000001" customHeight="1" x14ac:dyDescent="0.25">
      <c r="A14" s="53" t="s">
        <v>77</v>
      </c>
      <c r="B14" s="48" t="s">
        <v>109</v>
      </c>
      <c r="C14" s="53" t="s">
        <v>111</v>
      </c>
      <c r="D14" s="12" t="s">
        <v>18</v>
      </c>
      <c r="E14" t="s">
        <v>19</v>
      </c>
      <c r="F14" s="12">
        <v>6</v>
      </c>
    </row>
    <row r="15" spans="1:9" ht="17.100000000000001" customHeight="1" x14ac:dyDescent="0.25">
      <c r="A15" s="53"/>
      <c r="B15" s="48"/>
      <c r="C15" s="53"/>
      <c r="D15" s="12" t="e">
        <f>IF(C6="music","MUSC4711",IF(C6="health and physical education","SSEH5491",HLOOKUP(C5,MinorCodes2,3,FALSE)))</f>
        <v>#N/A</v>
      </c>
      <c r="E15" t="e">
        <f>IF(C6="music","Studio Teaching and Musical Leadership 1",IF(C6="health and physical education","Health Education",HLOOKUP(C5,MinorTitles2,3,FALSE)))</f>
        <v>#N/A</v>
      </c>
      <c r="F15" s="12">
        <v>6</v>
      </c>
    </row>
    <row r="16" spans="1:9" ht="5.85" customHeight="1" x14ac:dyDescent="0.25">
      <c r="A16" s="3"/>
      <c r="B16" s="22"/>
      <c r="C16" s="3"/>
      <c r="D16" s="3"/>
      <c r="E16" s="3"/>
      <c r="F16" s="13"/>
      <c r="G16" s="3"/>
      <c r="H16" s="3"/>
      <c r="I16" s="3"/>
    </row>
    <row r="17" spans="1:9" x14ac:dyDescent="0.25">
      <c r="A17" s="35" t="s">
        <v>78</v>
      </c>
      <c r="B17" s="36" t="s">
        <v>110</v>
      </c>
      <c r="C17" s="37"/>
      <c r="D17" s="37"/>
      <c r="E17" s="37" t="s">
        <v>119</v>
      </c>
      <c r="F17" s="38"/>
      <c r="G17" s="37"/>
      <c r="H17" s="37"/>
      <c r="I17" s="37"/>
    </row>
    <row r="18" spans="1:9" ht="5.85" customHeight="1" x14ac:dyDescent="0.25">
      <c r="A18" s="3"/>
      <c r="B18" s="23"/>
      <c r="C18" s="3"/>
      <c r="D18" s="3"/>
      <c r="E18" s="3"/>
      <c r="F18" s="13"/>
      <c r="G18" s="3"/>
      <c r="H18" s="3"/>
      <c r="I18" s="3"/>
    </row>
    <row r="19" spans="1:9" ht="17.100000000000001" customHeight="1" x14ac:dyDescent="0.25">
      <c r="A19" s="53" t="s">
        <v>79</v>
      </c>
      <c r="B19" s="48" t="s">
        <v>113</v>
      </c>
      <c r="C19" s="53" t="s">
        <v>114</v>
      </c>
      <c r="D19" s="12" t="str">
        <f>HLOOKUP($C$5,Codes,3,FALSE)</f>
        <v>EDUCxxxx</v>
      </c>
      <c r="E19" t="str">
        <f>HLOOKUP($C$5,Titles,3,FALSE)</f>
        <v>Major Curriculum II</v>
      </c>
      <c r="F19" s="12">
        <v>6</v>
      </c>
    </row>
    <row r="20" spans="1:9" ht="17.100000000000001" customHeight="1" x14ac:dyDescent="0.25">
      <c r="A20" s="53"/>
      <c r="B20" s="48"/>
      <c r="C20" s="53"/>
      <c r="D20" s="12" t="str">
        <f>IF(C5="Music","MUSC4712",HLOOKUP($C$6,MinorCodes2,4,FALSE))</f>
        <v>EDUCxxxx</v>
      </c>
      <c r="E20" t="str">
        <f>IF(AND(C5="music",C6="no minor"),"Studio Teaching and Musical Leadership 2",HLOOKUP(C6,MinorTitles2,4,FALSE))</f>
        <v>Minor Curriculum II</v>
      </c>
      <c r="F20" s="12">
        <v>6</v>
      </c>
    </row>
    <row r="21" spans="1:9" x14ac:dyDescent="0.25">
      <c r="A21" s="52" t="s">
        <v>26</v>
      </c>
      <c r="B21" s="52"/>
      <c r="C21" s="52"/>
      <c r="D21" s="52"/>
      <c r="E21" s="52"/>
      <c r="F21" s="52"/>
      <c r="G21" s="52"/>
      <c r="H21" s="52"/>
      <c r="I21" s="52"/>
    </row>
    <row r="22" spans="1:9" ht="17.100000000000001" customHeight="1" x14ac:dyDescent="0.25">
      <c r="A22" s="53" t="s">
        <v>80</v>
      </c>
      <c r="B22" s="48" t="s">
        <v>88</v>
      </c>
      <c r="D22" s="12" t="s">
        <v>7</v>
      </c>
      <c r="E22" t="s">
        <v>14</v>
      </c>
      <c r="F22" s="12">
        <v>6</v>
      </c>
    </row>
    <row r="23" spans="1:9" ht="17.100000000000001" customHeight="1" x14ac:dyDescent="0.25">
      <c r="A23" s="53"/>
      <c r="B23" s="48"/>
      <c r="D23" s="12" t="s">
        <v>8</v>
      </c>
      <c r="E23" t="s">
        <v>9</v>
      </c>
      <c r="F23" s="12">
        <v>6</v>
      </c>
    </row>
    <row r="24" spans="1:9" ht="5.85" customHeight="1" x14ac:dyDescent="0.25">
      <c r="A24" s="8"/>
      <c r="B24" s="24"/>
      <c r="C24" s="7"/>
      <c r="D24" s="19"/>
      <c r="E24" s="7"/>
      <c r="F24" s="19"/>
      <c r="G24" s="7"/>
      <c r="H24" s="7"/>
      <c r="I24" s="7"/>
    </row>
    <row r="25" spans="1:9" ht="17.100000000000001" customHeight="1" x14ac:dyDescent="0.25">
      <c r="A25" s="9" t="s">
        <v>77</v>
      </c>
      <c r="B25" s="25" t="s">
        <v>89</v>
      </c>
      <c r="D25" s="12" t="s">
        <v>20</v>
      </c>
      <c r="E25" t="s">
        <v>21</v>
      </c>
      <c r="F25" s="12">
        <v>6</v>
      </c>
    </row>
    <row r="26" spans="1:9" ht="5.85" customHeight="1" x14ac:dyDescent="0.25">
      <c r="A26" s="10"/>
      <c r="B26" s="26"/>
      <c r="C26" s="7"/>
      <c r="D26" s="19"/>
      <c r="E26" s="7"/>
      <c r="F26" s="19"/>
      <c r="G26" s="7"/>
      <c r="H26" s="7"/>
      <c r="I26" s="7"/>
    </row>
    <row r="27" spans="1:9" x14ac:dyDescent="0.25">
      <c r="A27" s="9" t="s">
        <v>78</v>
      </c>
      <c r="B27" s="25" t="s">
        <v>94</v>
      </c>
      <c r="D27" s="12" t="s">
        <v>22</v>
      </c>
      <c r="E27" t="s">
        <v>23</v>
      </c>
      <c r="F27" s="20">
        <v>6</v>
      </c>
      <c r="G27" s="5"/>
    </row>
    <row r="28" spans="1:9" ht="5.85" customHeight="1" x14ac:dyDescent="0.25">
      <c r="A28" s="11"/>
      <c r="B28" s="27"/>
      <c r="C28" s="7"/>
      <c r="D28" s="19"/>
      <c r="E28" s="7"/>
      <c r="F28" s="19"/>
      <c r="G28" s="7"/>
      <c r="H28" s="7"/>
      <c r="I28" s="7"/>
    </row>
    <row r="29" spans="1:9" x14ac:dyDescent="0.25">
      <c r="A29" s="9" t="s">
        <v>79</v>
      </c>
      <c r="B29" s="25" t="s">
        <v>95</v>
      </c>
      <c r="D29" s="12" t="s">
        <v>24</v>
      </c>
      <c r="E29" t="s">
        <v>76</v>
      </c>
      <c r="F29" s="12">
        <v>6</v>
      </c>
    </row>
    <row r="30" spans="1:9" x14ac:dyDescent="0.25">
      <c r="A30" s="52" t="s">
        <v>83</v>
      </c>
      <c r="B30" s="52"/>
      <c r="C30" s="52"/>
      <c r="D30" s="52"/>
      <c r="E30" s="52"/>
      <c r="F30" s="52"/>
      <c r="G30" s="52"/>
      <c r="H30" s="52"/>
      <c r="I30" s="52"/>
    </row>
    <row r="31" spans="1:9" x14ac:dyDescent="0.25">
      <c r="A31" s="53" t="s">
        <v>80</v>
      </c>
      <c r="B31" s="48" t="s">
        <v>88</v>
      </c>
      <c r="D31" s="12" t="s">
        <v>29</v>
      </c>
      <c r="E31" t="s">
        <v>30</v>
      </c>
      <c r="F31" s="12">
        <v>6</v>
      </c>
    </row>
    <row r="32" spans="1:9" x14ac:dyDescent="0.25">
      <c r="A32" s="53"/>
      <c r="B32" s="48"/>
      <c r="D32" s="12" t="s">
        <v>31</v>
      </c>
      <c r="E32" t="s">
        <v>32</v>
      </c>
      <c r="F32" s="12">
        <v>6</v>
      </c>
    </row>
    <row r="33" spans="1:9" ht="5.85" customHeight="1" x14ac:dyDescent="0.25">
      <c r="A33" s="7"/>
      <c r="B33" s="28"/>
      <c r="C33" s="7"/>
      <c r="D33" s="19"/>
      <c r="E33" s="7"/>
      <c r="F33" s="19"/>
      <c r="G33" s="7"/>
      <c r="H33" s="7"/>
      <c r="I33" s="7"/>
    </row>
    <row r="34" spans="1:9" x14ac:dyDescent="0.25">
      <c r="A34" s="53" t="s">
        <v>77</v>
      </c>
      <c r="B34" s="54" t="s">
        <v>89</v>
      </c>
      <c r="D34" s="12" t="s">
        <v>35</v>
      </c>
      <c r="E34" t="s">
        <v>36</v>
      </c>
      <c r="F34" s="12">
        <v>6</v>
      </c>
    </row>
    <row r="35" spans="1:9" x14ac:dyDescent="0.25">
      <c r="A35" s="53"/>
      <c r="B35" s="54"/>
      <c r="D35" s="12" t="s">
        <v>148</v>
      </c>
      <c r="E35" t="s">
        <v>37</v>
      </c>
      <c r="F35" s="12">
        <v>0</v>
      </c>
    </row>
    <row r="36" spans="1:9" x14ac:dyDescent="0.25">
      <c r="A36" s="52" t="s">
        <v>84</v>
      </c>
      <c r="B36" s="52"/>
      <c r="C36" s="52"/>
      <c r="D36" s="52"/>
      <c r="E36" s="52"/>
      <c r="F36" s="52"/>
      <c r="G36" s="52"/>
      <c r="H36" s="52"/>
      <c r="I36" s="52"/>
    </row>
    <row r="37" spans="1:9" x14ac:dyDescent="0.25">
      <c r="A37" s="53" t="s">
        <v>80</v>
      </c>
      <c r="B37" s="54" t="s">
        <v>94</v>
      </c>
      <c r="D37" s="12" t="s">
        <v>27</v>
      </c>
      <c r="E37" t="s">
        <v>28</v>
      </c>
      <c r="F37" s="12">
        <v>6</v>
      </c>
    </row>
    <row r="38" spans="1:9" x14ac:dyDescent="0.25">
      <c r="A38" s="53"/>
      <c r="B38" s="54"/>
      <c r="D38" s="12" t="s">
        <v>33</v>
      </c>
      <c r="E38" t="s">
        <v>34</v>
      </c>
      <c r="F38" s="12">
        <v>6</v>
      </c>
    </row>
    <row r="39" spans="1:9" x14ac:dyDescent="0.25">
      <c r="F39" s="5">
        <f>SUM(F10:F38)</f>
        <v>96</v>
      </c>
      <c r="G39" s="5" t="s">
        <v>93</v>
      </c>
    </row>
  </sheetData>
  <sheetProtection algorithmName="SHA-512" hashValue="pMgVG3iSsY7aPWwnNOizqpC+6MtwglBDuaFakvWdTWN4wPcHvYyderT5zXn0jycgUe8kG4DLXwY0c0DIN0bs7g==" saltValue="PfmX7aqdOWWENYK3U/0f1g==" spinCount="100000" sheet="1" insertHyperlinks="0"/>
  <mergeCells count="23">
    <mergeCell ref="D1:E1"/>
    <mergeCell ref="D2:E2"/>
    <mergeCell ref="A10:A12"/>
    <mergeCell ref="A19:A20"/>
    <mergeCell ref="A22:A23"/>
    <mergeCell ref="A14:A15"/>
    <mergeCell ref="A8:I8"/>
    <mergeCell ref="A21:I21"/>
    <mergeCell ref="B10:B12"/>
    <mergeCell ref="B14:B15"/>
    <mergeCell ref="B19:B20"/>
    <mergeCell ref="B22:B23"/>
    <mergeCell ref="C10:C12"/>
    <mergeCell ref="C14:C15"/>
    <mergeCell ref="C19:C20"/>
    <mergeCell ref="A30:I30"/>
    <mergeCell ref="A31:A32"/>
    <mergeCell ref="A34:A35"/>
    <mergeCell ref="A36:I36"/>
    <mergeCell ref="A37:A38"/>
    <mergeCell ref="B31:B32"/>
    <mergeCell ref="B34:B35"/>
    <mergeCell ref="B37:B38"/>
  </mergeCells>
  <hyperlinks>
    <hyperlink ref="F6" location="Main!A1" display="Back to Main"/>
  </hyperlinks>
  <pageMargins left="0.25" right="0.25" top="0.41171875000000002" bottom="0.75" header="0.3" footer="0.3"/>
  <pageSetup paperSize="9" scale="93" orientation="landscape" r:id="rId1"/>
  <headerFooter scaleWithDoc="0"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Data!$C$2:$C$10</xm:f>
          </x14:formula1>
          <xm:sqref>C6</xm:sqref>
        </x14:dataValidation>
        <x14:dataValidation type="list" allowBlank="1" showInputMessage="1" showErrorMessage="1">
          <x14:formula1>
            <xm:f>Data!$B$2:$B$9</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J38"/>
  <sheetViews>
    <sheetView showGridLines="0" showRowColHeaders="0" showRuler="0" zoomScale="121" zoomScaleNormal="121" workbookViewId="0">
      <selection activeCell="F6" sqref="F6"/>
    </sheetView>
  </sheetViews>
  <sheetFormatPr defaultColWidth="8.85546875" defaultRowHeight="15" x14ac:dyDescent="0.25"/>
  <cols>
    <col min="1" max="1" width="12.42578125" customWidth="1"/>
    <col min="2" max="2" width="22" customWidth="1"/>
    <col min="3" max="3" width="16" bestFit="1" customWidth="1"/>
    <col min="4" max="4" width="14.7109375" customWidth="1"/>
    <col min="5" max="5" width="47" customWidth="1"/>
    <col min="6" max="6" width="11.28515625" bestFit="1" customWidth="1"/>
    <col min="8" max="8" width="14.28515625" customWidth="1"/>
  </cols>
  <sheetData>
    <row r="1" spans="1:9" ht="18.75" x14ac:dyDescent="0.3">
      <c r="D1" s="50" t="s">
        <v>125</v>
      </c>
      <c r="E1" s="50"/>
    </row>
    <row r="2" spans="1:9" ht="15.75" x14ac:dyDescent="0.25">
      <c r="D2" s="51" t="s">
        <v>96</v>
      </c>
      <c r="E2" s="51"/>
    </row>
    <row r="3" spans="1:9" ht="15.75" x14ac:dyDescent="0.25">
      <c r="D3" s="18"/>
    </row>
    <row r="5" spans="1:9" x14ac:dyDescent="0.25">
      <c r="B5" s="5" t="s">
        <v>81</v>
      </c>
      <c r="C5" s="39" t="s">
        <v>105</v>
      </c>
    </row>
    <row r="6" spans="1:9" x14ac:dyDescent="0.25">
      <c r="B6" s="5" t="s">
        <v>82</v>
      </c>
      <c r="C6" s="39" t="s">
        <v>147</v>
      </c>
      <c r="F6" s="15" t="s">
        <v>103</v>
      </c>
    </row>
    <row r="7" spans="1:9" x14ac:dyDescent="0.25">
      <c r="F7" s="15"/>
    </row>
    <row r="8" spans="1:9" x14ac:dyDescent="0.25">
      <c r="A8" s="55" t="s">
        <v>25</v>
      </c>
      <c r="B8" s="55"/>
      <c r="C8" s="55"/>
      <c r="D8" s="55"/>
      <c r="E8" s="55"/>
      <c r="F8" s="55"/>
      <c r="G8" s="55"/>
      <c r="H8" s="55"/>
      <c r="I8" s="55"/>
    </row>
    <row r="9" spans="1:9" ht="30" x14ac:dyDescent="0.25">
      <c r="A9" s="16" t="s">
        <v>87</v>
      </c>
      <c r="B9" s="17" t="s">
        <v>1</v>
      </c>
      <c r="C9" s="16" t="s">
        <v>86</v>
      </c>
      <c r="D9" s="17" t="s">
        <v>12</v>
      </c>
      <c r="E9" s="17" t="s">
        <v>2</v>
      </c>
      <c r="F9" s="17" t="s">
        <v>13</v>
      </c>
    </row>
    <row r="10" spans="1:9" ht="17.100000000000001" customHeight="1" x14ac:dyDescent="0.25">
      <c r="A10" s="47" t="s">
        <v>80</v>
      </c>
      <c r="B10" s="48" t="s">
        <v>108</v>
      </c>
      <c r="C10" s="53" t="s">
        <v>107</v>
      </c>
      <c r="D10" s="12" t="str">
        <f>HLOOKUP($C$5,Codes,2,FALSE)</f>
        <v>EDUC5461</v>
      </c>
      <c r="E10" t="str">
        <f>HLOOKUP($C$5,Titles,2,FALSE)</f>
        <v>Languages Education Curriculum I</v>
      </c>
      <c r="F10" s="12">
        <v>6</v>
      </c>
    </row>
    <row r="11" spans="1:9" ht="17.100000000000001" customHeight="1" x14ac:dyDescent="0.25">
      <c r="A11" s="47"/>
      <c r="B11" s="48"/>
      <c r="C11" s="53"/>
      <c r="D11" s="12" t="s">
        <v>7</v>
      </c>
      <c r="E11" t="s">
        <v>14</v>
      </c>
      <c r="F11" s="12">
        <v>6</v>
      </c>
    </row>
    <row r="12" spans="1:9" ht="17.100000000000001" customHeight="1" x14ac:dyDescent="0.25">
      <c r="A12" s="47"/>
      <c r="B12" s="48"/>
      <c r="C12" s="53"/>
      <c r="D12" s="12" t="s">
        <v>15</v>
      </c>
      <c r="E12" t="s">
        <v>120</v>
      </c>
      <c r="F12" s="12">
        <v>0</v>
      </c>
    </row>
    <row r="13" spans="1:9" ht="5.85" customHeight="1" x14ac:dyDescent="0.25">
      <c r="A13" s="2"/>
      <c r="B13" s="22"/>
      <c r="C13" s="3"/>
      <c r="D13" s="13"/>
      <c r="E13" s="3"/>
      <c r="F13" s="13"/>
      <c r="G13" s="3"/>
      <c r="H13" s="3"/>
      <c r="I13" s="3"/>
    </row>
    <row r="14" spans="1:9" ht="17.100000000000001" customHeight="1" x14ac:dyDescent="0.25">
      <c r="A14" s="53" t="s">
        <v>77</v>
      </c>
      <c r="B14" s="48" t="s">
        <v>109</v>
      </c>
      <c r="C14" s="53" t="s">
        <v>111</v>
      </c>
      <c r="D14" s="12" t="s">
        <v>18</v>
      </c>
      <c r="E14" t="s">
        <v>19</v>
      </c>
      <c r="F14" s="12">
        <v>6</v>
      </c>
    </row>
    <row r="15" spans="1:9" ht="17.100000000000001" customHeight="1" x14ac:dyDescent="0.25">
      <c r="A15" s="53"/>
      <c r="B15" s="48"/>
      <c r="C15" s="53"/>
      <c r="D15" s="12" t="str">
        <f>IF(C6="music","MUSC4711",IF(C6="health and physical education","SSEH5491",HLOOKUP(C5,MinorCodes2,3,FALSE)))</f>
        <v>EDUC5468</v>
      </c>
      <c r="E15" t="str">
        <f>IF(C6="music","Studio Teaching and Musical Leadership 1",IF(C6="health and physical education","Health Education",HLOOKUP(C5,MinorTitles2,3,FALSE)))</f>
        <v>Inclusive Teaching of At-Risk Students</v>
      </c>
      <c r="F15" s="12">
        <v>6</v>
      </c>
    </row>
    <row r="16" spans="1:9" ht="5.85" customHeight="1" x14ac:dyDescent="0.25">
      <c r="A16" s="3"/>
      <c r="B16" s="22"/>
      <c r="C16" s="3"/>
      <c r="D16" s="3"/>
      <c r="E16" s="3"/>
      <c r="F16" s="13"/>
      <c r="G16" s="3"/>
      <c r="H16" s="3"/>
      <c r="I16" s="3"/>
    </row>
    <row r="17" spans="1:10" x14ac:dyDescent="0.25">
      <c r="A17" s="35" t="s">
        <v>78</v>
      </c>
      <c r="B17" s="36" t="s">
        <v>110</v>
      </c>
      <c r="C17" s="37"/>
      <c r="D17" s="37"/>
      <c r="E17" s="37" t="s">
        <v>119</v>
      </c>
      <c r="F17" s="38"/>
      <c r="G17" s="37"/>
      <c r="H17" s="37"/>
      <c r="I17" s="37"/>
      <c r="J17" s="37"/>
    </row>
    <row r="18" spans="1:10" ht="5.85" customHeight="1" x14ac:dyDescent="0.25">
      <c r="A18" s="3"/>
      <c r="B18" s="23"/>
      <c r="C18" s="3"/>
      <c r="D18" s="3"/>
      <c r="E18" s="3"/>
      <c r="F18" s="13"/>
      <c r="G18" s="3"/>
      <c r="H18" s="3"/>
      <c r="I18" s="3"/>
    </row>
    <row r="19" spans="1:10" ht="17.100000000000001" customHeight="1" x14ac:dyDescent="0.25">
      <c r="A19" s="53" t="s">
        <v>79</v>
      </c>
      <c r="B19" s="48" t="s">
        <v>113</v>
      </c>
      <c r="C19" s="53" t="s">
        <v>114</v>
      </c>
      <c r="D19" s="12" t="str">
        <f>HLOOKUP($C$5,Codes,3,FALSE)</f>
        <v>EDUC5471</v>
      </c>
      <c r="E19" t="str">
        <f>HLOOKUP($C$5,Titles,3,FALSE)</f>
        <v>Languages Education Curriculum II</v>
      </c>
      <c r="F19" s="12">
        <v>6</v>
      </c>
    </row>
    <row r="20" spans="1:10" ht="17.100000000000001" customHeight="1" x14ac:dyDescent="0.25">
      <c r="A20" s="53"/>
      <c r="B20" s="48"/>
      <c r="C20" s="53"/>
      <c r="D20" s="12" t="s">
        <v>24</v>
      </c>
      <c r="E20" t="s">
        <v>76</v>
      </c>
      <c r="F20" s="12">
        <v>6</v>
      </c>
    </row>
    <row r="21" spans="1:10" x14ac:dyDescent="0.25">
      <c r="A21" s="55" t="s">
        <v>26</v>
      </c>
      <c r="B21" s="55"/>
      <c r="C21" s="55"/>
      <c r="D21" s="55"/>
      <c r="E21" s="55"/>
      <c r="F21" s="55"/>
      <c r="G21" s="55"/>
      <c r="H21" s="55"/>
      <c r="I21" s="55"/>
    </row>
    <row r="22" spans="1:10" ht="17.100000000000001" customHeight="1" x14ac:dyDescent="0.25">
      <c r="A22" s="53" t="s">
        <v>80</v>
      </c>
      <c r="B22" s="48" t="s">
        <v>115</v>
      </c>
      <c r="D22" s="12" t="str">
        <f>HLOOKUP($C$6,MinorCodes2,2,FALSE)</f>
        <v>EDUCxxxx</v>
      </c>
      <c r="E22" t="str">
        <f>HLOOKUP($C$6,MinorTitles2,2,FALSE)</f>
        <v>Minor Curriculum I</v>
      </c>
      <c r="F22" s="12">
        <v>6</v>
      </c>
    </row>
    <row r="23" spans="1:10" ht="17.100000000000001" customHeight="1" x14ac:dyDescent="0.25">
      <c r="A23" s="53"/>
      <c r="B23" s="48"/>
      <c r="D23" s="12" t="s">
        <v>31</v>
      </c>
      <c r="E23" t="s">
        <v>32</v>
      </c>
      <c r="F23" s="12">
        <v>6</v>
      </c>
    </row>
    <row r="24" spans="1:10" ht="17.100000000000001" customHeight="1" x14ac:dyDescent="0.25">
      <c r="A24" s="53"/>
      <c r="B24" s="48"/>
      <c r="D24" s="12" t="s">
        <v>8</v>
      </c>
      <c r="E24" t="s">
        <v>9</v>
      </c>
      <c r="F24" s="12">
        <v>6</v>
      </c>
    </row>
    <row r="25" spans="1:10" ht="5.85" customHeight="1" x14ac:dyDescent="0.25">
      <c r="A25" s="10"/>
      <c r="B25" s="26"/>
      <c r="C25" s="7"/>
      <c r="D25" s="19"/>
      <c r="E25" s="7"/>
      <c r="F25" s="19"/>
      <c r="G25" s="7"/>
      <c r="H25" s="7"/>
      <c r="I25" s="7"/>
    </row>
    <row r="26" spans="1:10" x14ac:dyDescent="0.25">
      <c r="A26" s="21" t="s">
        <v>77</v>
      </c>
      <c r="B26" s="25" t="s">
        <v>116</v>
      </c>
      <c r="D26" s="12" t="s">
        <v>20</v>
      </c>
      <c r="E26" t="s">
        <v>21</v>
      </c>
      <c r="F26" s="20">
        <v>6</v>
      </c>
      <c r="G26" s="5"/>
    </row>
    <row r="27" spans="1:10" ht="5.85" customHeight="1" x14ac:dyDescent="0.25">
      <c r="A27" s="11"/>
      <c r="B27" s="27"/>
      <c r="C27" s="7"/>
      <c r="D27" s="19"/>
      <c r="E27" s="7"/>
      <c r="F27" s="19"/>
      <c r="G27" s="7"/>
      <c r="H27" s="7"/>
      <c r="I27" s="7"/>
    </row>
    <row r="28" spans="1:10" x14ac:dyDescent="0.25">
      <c r="A28" s="21" t="s">
        <v>78</v>
      </c>
      <c r="B28" s="25" t="s">
        <v>117</v>
      </c>
      <c r="D28" s="12" t="s">
        <v>22</v>
      </c>
      <c r="E28" t="s">
        <v>23</v>
      </c>
      <c r="F28" s="12">
        <v>6</v>
      </c>
    </row>
    <row r="29" spans="1:10" ht="5.85" customHeight="1" x14ac:dyDescent="0.25">
      <c r="A29" s="11"/>
      <c r="B29" s="27"/>
      <c r="C29" s="7"/>
      <c r="D29" s="19"/>
      <c r="E29" s="7"/>
      <c r="F29" s="19"/>
      <c r="G29" s="7"/>
      <c r="H29" s="7"/>
      <c r="I29" s="7"/>
    </row>
    <row r="30" spans="1:10" x14ac:dyDescent="0.25">
      <c r="A30" s="21" t="s">
        <v>97</v>
      </c>
      <c r="B30" s="25" t="s">
        <v>118</v>
      </c>
      <c r="D30" s="12" t="str">
        <f>IF(C5="Music","MUSC4712",HLOOKUP($C$6,MinorCodes2,4,FALSE))</f>
        <v>EDUCxxxx</v>
      </c>
      <c r="E30" t="str">
        <f>IF(AND(C5="music",C6="no minor"),"Studio Teaching and Musical Leadership 2",HLOOKUP(C6,MinorTitles2,4,FALSE))</f>
        <v>Minor Curriculum II</v>
      </c>
      <c r="F30" s="12">
        <v>6</v>
      </c>
    </row>
    <row r="31" spans="1:10" x14ac:dyDescent="0.25">
      <c r="A31" s="55" t="s">
        <v>83</v>
      </c>
      <c r="B31" s="55"/>
      <c r="C31" s="55"/>
      <c r="D31" s="55"/>
      <c r="E31" s="55"/>
      <c r="F31" s="55"/>
      <c r="G31" s="55"/>
      <c r="H31" s="55"/>
      <c r="I31" s="55"/>
    </row>
    <row r="32" spans="1:10" x14ac:dyDescent="0.25">
      <c r="A32" s="53" t="s">
        <v>80</v>
      </c>
      <c r="B32" s="48" t="s">
        <v>115</v>
      </c>
      <c r="D32" s="12" t="s">
        <v>27</v>
      </c>
      <c r="E32" t="s">
        <v>28</v>
      </c>
      <c r="F32" s="12">
        <v>6</v>
      </c>
    </row>
    <row r="33" spans="1:9" x14ac:dyDescent="0.25">
      <c r="A33" s="53"/>
      <c r="B33" s="48"/>
      <c r="D33" s="12" t="s">
        <v>98</v>
      </c>
      <c r="E33" t="s">
        <v>34</v>
      </c>
      <c r="F33" s="12">
        <v>6</v>
      </c>
    </row>
    <row r="34" spans="1:9" x14ac:dyDescent="0.25">
      <c r="A34" s="53"/>
      <c r="B34" s="48"/>
      <c r="D34" s="12" t="s">
        <v>29</v>
      </c>
      <c r="E34" t="s">
        <v>99</v>
      </c>
      <c r="F34" s="12">
        <v>6</v>
      </c>
    </row>
    <row r="35" spans="1:9" ht="5.85" customHeight="1" x14ac:dyDescent="0.25">
      <c r="A35" s="7"/>
      <c r="B35" s="28"/>
      <c r="C35" s="7"/>
      <c r="D35" s="19"/>
      <c r="E35" s="7"/>
      <c r="F35" s="19"/>
      <c r="G35" s="7"/>
      <c r="H35" s="7"/>
      <c r="I35" s="7"/>
    </row>
    <row r="36" spans="1:9" x14ac:dyDescent="0.25">
      <c r="A36" s="53" t="s">
        <v>77</v>
      </c>
      <c r="B36" s="54" t="s">
        <v>116</v>
      </c>
      <c r="D36" s="12" t="s">
        <v>35</v>
      </c>
      <c r="E36" t="s">
        <v>36</v>
      </c>
      <c r="F36" s="12">
        <v>6</v>
      </c>
    </row>
    <row r="37" spans="1:9" x14ac:dyDescent="0.25">
      <c r="A37" s="53"/>
      <c r="B37" s="54"/>
      <c r="D37" s="12" t="s">
        <v>148</v>
      </c>
      <c r="E37" t="s">
        <v>37</v>
      </c>
      <c r="F37" s="12">
        <v>0</v>
      </c>
    </row>
    <row r="38" spans="1:9" x14ac:dyDescent="0.25">
      <c r="F38" s="5">
        <f>SUM(F10:F37)</f>
        <v>96</v>
      </c>
      <c r="G38" s="5" t="s">
        <v>93</v>
      </c>
    </row>
  </sheetData>
  <sheetProtection algorithmName="SHA-512" hashValue="NgO8NQuFzJUSGjxrzdn9TPi02OiJoLE12mbCmpqtZlkW/r4D/Yk3VcE6Vo7YyQvCohQxBHLJqDrvJ/rowDevOQ==" saltValue="pTHcmzRqX0byp6QSvDSNyQ==" spinCount="100000" sheet="1" objects="1" scenarios="1"/>
  <mergeCells count="20">
    <mergeCell ref="A32:A34"/>
    <mergeCell ref="B32:B34"/>
    <mergeCell ref="A36:A37"/>
    <mergeCell ref="B36:B37"/>
    <mergeCell ref="A19:A20"/>
    <mergeCell ref="B19:B20"/>
    <mergeCell ref="A21:I21"/>
    <mergeCell ref="A31:I31"/>
    <mergeCell ref="A22:A24"/>
    <mergeCell ref="B22:B24"/>
    <mergeCell ref="C19:C20"/>
    <mergeCell ref="A14:A15"/>
    <mergeCell ref="B14:B15"/>
    <mergeCell ref="D1:E1"/>
    <mergeCell ref="D2:E2"/>
    <mergeCell ref="A8:I8"/>
    <mergeCell ref="A10:A12"/>
    <mergeCell ref="B10:B12"/>
    <mergeCell ref="C10:C12"/>
    <mergeCell ref="C14:C15"/>
  </mergeCells>
  <hyperlinks>
    <hyperlink ref="F6" location="Main!A1" display="Back to Main"/>
  </hyperlinks>
  <pageMargins left="0.25" right="0.25" top="0.27489583333333334" bottom="0.75" header="0.3" footer="0.3"/>
  <pageSetup paperSize="9" scale="91" orientation="landscape" r:id="rId1"/>
  <colBreaks count="1" manualBreakCount="1">
    <brk id="9"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Data!$B$2:$B$9</xm:f>
          </x14:formula1>
          <xm:sqref>C5</xm:sqref>
        </x14:dataValidation>
        <x14:dataValidation type="list" allowBlank="1" showInputMessage="1" showErrorMessage="1">
          <x14:formula1>
            <xm:f>Data!$C$2:$C$10</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24"/>
  <sheetViews>
    <sheetView showGridLines="0" showRowColHeaders="0" topLeftCell="A10" zoomScaleNormal="100" workbookViewId="0">
      <selection activeCell="E22" sqref="E22:J22"/>
    </sheetView>
  </sheetViews>
  <sheetFormatPr defaultColWidth="11.42578125" defaultRowHeight="15" x14ac:dyDescent="0.25"/>
  <cols>
    <col min="10" max="10" width="8.5703125" customWidth="1"/>
  </cols>
  <sheetData>
    <row r="1" spans="1:14" ht="18.75" x14ac:dyDescent="0.3">
      <c r="A1" s="34"/>
    </row>
    <row r="2" spans="1:14" ht="15" customHeight="1" x14ac:dyDescent="0.25">
      <c r="A2" s="57" t="s">
        <v>121</v>
      </c>
      <c r="B2" s="57"/>
      <c r="C2" s="57"/>
      <c r="D2" s="57"/>
      <c r="E2" s="57"/>
      <c r="F2" s="57"/>
      <c r="G2" s="57"/>
      <c r="H2" s="57"/>
      <c r="I2" s="57"/>
      <c r="J2" s="57"/>
      <c r="K2" s="57"/>
      <c r="L2" s="57"/>
      <c r="M2" s="57"/>
      <c r="N2" s="57"/>
    </row>
    <row r="3" spans="1:14" ht="15" customHeight="1" x14ac:dyDescent="0.25">
      <c r="A3" s="57"/>
      <c r="B3" s="57"/>
      <c r="C3" s="57"/>
      <c r="D3" s="57"/>
      <c r="E3" s="57"/>
      <c r="F3" s="57"/>
      <c r="G3" s="57"/>
      <c r="H3" s="57"/>
      <c r="I3" s="57"/>
      <c r="J3" s="57"/>
      <c r="K3" s="57"/>
      <c r="L3" s="57"/>
      <c r="M3" s="57"/>
      <c r="N3" s="57"/>
    </row>
    <row r="4" spans="1:14" ht="15" customHeight="1" x14ac:dyDescent="0.25">
      <c r="A4" s="58" t="s">
        <v>122</v>
      </c>
      <c r="B4" s="58"/>
      <c r="C4" s="58"/>
      <c r="D4" s="58"/>
      <c r="E4" s="58"/>
      <c r="F4" s="58"/>
      <c r="G4" s="58"/>
      <c r="H4" s="58"/>
      <c r="I4" s="58"/>
      <c r="J4" s="58"/>
      <c r="K4" s="58"/>
      <c r="L4" s="58"/>
      <c r="M4" s="58"/>
      <c r="N4" s="58"/>
    </row>
    <row r="5" spans="1:14" ht="15" customHeight="1" x14ac:dyDescent="0.25">
      <c r="A5" s="58"/>
      <c r="B5" s="58"/>
      <c r="C5" s="58"/>
      <c r="D5" s="58"/>
      <c r="E5" s="58"/>
      <c r="F5" s="58"/>
      <c r="G5" s="58"/>
      <c r="H5" s="58"/>
      <c r="I5" s="58"/>
      <c r="J5" s="58"/>
      <c r="K5" s="58"/>
      <c r="L5" s="58"/>
      <c r="M5" s="58"/>
      <c r="N5" s="58"/>
    </row>
    <row r="6" spans="1:14" x14ac:dyDescent="0.25">
      <c r="A6" s="59" t="s">
        <v>127</v>
      </c>
      <c r="B6" s="59"/>
      <c r="C6" s="59"/>
      <c r="D6" s="59"/>
      <c r="E6" s="59"/>
      <c r="F6" s="59"/>
      <c r="G6" s="59"/>
      <c r="H6" s="59"/>
      <c r="I6" s="59"/>
      <c r="J6" s="59"/>
      <c r="K6" s="59"/>
      <c r="L6" s="59"/>
      <c r="M6" s="59"/>
      <c r="N6" s="59"/>
    </row>
    <row r="7" spans="1:14" x14ac:dyDescent="0.25">
      <c r="A7" s="59"/>
      <c r="B7" s="59"/>
      <c r="C7" s="59"/>
      <c r="D7" s="59"/>
      <c r="E7" s="59"/>
      <c r="F7" s="59"/>
      <c r="G7" s="59"/>
      <c r="H7" s="59"/>
      <c r="I7" s="59"/>
      <c r="J7" s="59"/>
      <c r="K7" s="59"/>
      <c r="L7" s="59"/>
      <c r="M7" s="59"/>
      <c r="N7" s="59"/>
    </row>
    <row r="9" spans="1:14" ht="15.75" x14ac:dyDescent="0.25">
      <c r="B9" s="61" t="s">
        <v>128</v>
      </c>
      <c r="C9" s="61"/>
      <c r="D9" s="61"/>
      <c r="E9" s="61"/>
      <c r="F9" s="61"/>
      <c r="G9" s="61"/>
      <c r="H9" s="61"/>
      <c r="I9" s="61"/>
      <c r="J9" s="61"/>
      <c r="K9" s="61"/>
      <c r="L9" s="61"/>
      <c r="M9" s="61"/>
      <c r="N9" s="61"/>
    </row>
    <row r="10" spans="1:14" ht="15.75" x14ac:dyDescent="0.25">
      <c r="B10" s="60" t="s">
        <v>129</v>
      </c>
      <c r="C10" s="60"/>
      <c r="D10" s="60"/>
      <c r="E10" s="60"/>
      <c r="F10" s="60"/>
      <c r="G10" s="60"/>
      <c r="H10" s="60"/>
      <c r="I10" s="60"/>
      <c r="J10" s="60"/>
      <c r="K10" s="60"/>
      <c r="L10" s="60"/>
      <c r="M10" s="60"/>
      <c r="N10" s="60"/>
    </row>
    <row r="11" spans="1:14" ht="15.75" x14ac:dyDescent="0.25">
      <c r="B11" s="62" t="s">
        <v>133</v>
      </c>
      <c r="C11" s="62"/>
      <c r="D11" s="62"/>
      <c r="E11" s="62"/>
      <c r="F11" s="62"/>
      <c r="G11" s="62"/>
      <c r="H11" s="62"/>
      <c r="I11" s="62"/>
      <c r="J11" s="62"/>
      <c r="K11" s="62"/>
      <c r="L11" s="62"/>
      <c r="M11" s="62"/>
      <c r="N11" s="62"/>
    </row>
    <row r="12" spans="1:14" ht="15.75" x14ac:dyDescent="0.25">
      <c r="B12" s="62" t="s">
        <v>136</v>
      </c>
      <c r="C12" s="62"/>
      <c r="D12" s="62"/>
      <c r="E12" s="62"/>
      <c r="F12" s="62"/>
      <c r="G12" s="62"/>
      <c r="H12" s="62"/>
      <c r="I12" s="62"/>
      <c r="J12" s="62"/>
      <c r="K12" s="44" t="s">
        <v>135</v>
      </c>
      <c r="L12" s="43"/>
      <c r="M12" s="43"/>
      <c r="N12" s="43"/>
    </row>
    <row r="13" spans="1:14" ht="15.75" x14ac:dyDescent="0.25">
      <c r="B13" s="42"/>
    </row>
    <row r="14" spans="1:14" ht="15.75" x14ac:dyDescent="0.25">
      <c r="B14" s="60" t="s">
        <v>130</v>
      </c>
      <c r="C14" s="60"/>
      <c r="D14" s="60"/>
      <c r="E14" s="60"/>
      <c r="F14" s="60"/>
      <c r="G14" s="60"/>
      <c r="H14" s="60"/>
      <c r="I14" s="60"/>
      <c r="J14" s="60"/>
      <c r="K14" s="60"/>
      <c r="L14" s="60"/>
      <c r="M14" s="60"/>
      <c r="N14" s="60"/>
    </row>
    <row r="15" spans="1:14" ht="15.75" x14ac:dyDescent="0.25">
      <c r="B15" s="42"/>
    </row>
    <row r="16" spans="1:14" ht="31.5" customHeight="1" x14ac:dyDescent="0.25">
      <c r="B16" s="63" t="s">
        <v>134</v>
      </c>
      <c r="C16" s="63"/>
      <c r="D16" s="63"/>
      <c r="E16" s="63"/>
      <c r="F16" s="63"/>
      <c r="G16" s="63"/>
      <c r="H16" s="63"/>
      <c r="I16" s="63"/>
      <c r="J16" s="63"/>
      <c r="K16" s="63"/>
      <c r="L16" s="63"/>
      <c r="M16" s="63"/>
      <c r="N16" s="63"/>
    </row>
    <row r="17" spans="2:14" ht="15.75" x14ac:dyDescent="0.25">
      <c r="B17" s="44" t="s">
        <v>137</v>
      </c>
      <c r="C17" s="45"/>
      <c r="D17" s="45"/>
      <c r="E17" s="45"/>
      <c r="F17" s="45"/>
      <c r="G17" s="45"/>
      <c r="H17" s="45"/>
      <c r="I17" s="45"/>
      <c r="J17" s="45"/>
      <c r="K17" s="45"/>
      <c r="L17" s="45"/>
      <c r="M17" s="45"/>
      <c r="N17" s="45"/>
    </row>
    <row r="18" spans="2:14" ht="15.75" x14ac:dyDescent="0.25">
      <c r="B18" s="44"/>
      <c r="C18" s="45"/>
      <c r="D18" s="45"/>
      <c r="E18" s="45"/>
      <c r="F18" s="45"/>
      <c r="G18" s="45"/>
      <c r="H18" s="45"/>
      <c r="I18" s="45"/>
      <c r="J18" s="45"/>
      <c r="K18" s="45"/>
      <c r="L18" s="45"/>
      <c r="M18" s="45"/>
      <c r="N18" s="45"/>
    </row>
    <row r="19" spans="2:14" ht="15.75" x14ac:dyDescent="0.25">
      <c r="B19" s="64" t="s">
        <v>131</v>
      </c>
      <c r="C19" s="64"/>
      <c r="D19" s="64"/>
      <c r="E19" s="64"/>
      <c r="F19" s="64"/>
      <c r="G19" s="64"/>
      <c r="H19" s="64"/>
      <c r="I19" s="64"/>
      <c r="J19" s="64"/>
      <c r="K19" s="64"/>
      <c r="L19" s="64"/>
      <c r="M19" s="64"/>
      <c r="N19" s="64"/>
    </row>
    <row r="20" spans="2:14" ht="15.75" x14ac:dyDescent="0.25">
      <c r="B20" s="60" t="s">
        <v>132</v>
      </c>
      <c r="C20" s="60"/>
      <c r="D20" s="60"/>
      <c r="E20" s="60"/>
      <c r="F20" s="60"/>
      <c r="G20" s="60"/>
      <c r="H20" s="60"/>
      <c r="I20" s="60"/>
      <c r="J20" s="60"/>
      <c r="K20" s="60"/>
      <c r="L20" s="60"/>
      <c r="M20" s="60"/>
      <c r="N20" s="60"/>
    </row>
    <row r="22" spans="2:14" ht="18" x14ac:dyDescent="0.25">
      <c r="E22" s="56" t="s">
        <v>100</v>
      </c>
      <c r="F22" s="56"/>
      <c r="G22" s="56"/>
      <c r="H22" s="56"/>
      <c r="I22" s="56"/>
      <c r="J22" s="56"/>
    </row>
    <row r="23" spans="2:14" ht="18" x14ac:dyDescent="0.25">
      <c r="E23" s="56" t="s">
        <v>102</v>
      </c>
      <c r="F23" s="56"/>
      <c r="G23" s="56"/>
      <c r="H23" s="56"/>
      <c r="I23" s="56"/>
      <c r="J23" s="56"/>
    </row>
    <row r="24" spans="2:14" ht="18" x14ac:dyDescent="0.25">
      <c r="E24" s="56" t="s">
        <v>101</v>
      </c>
      <c r="F24" s="56"/>
      <c r="G24" s="56"/>
      <c r="H24" s="56"/>
      <c r="I24" s="56"/>
      <c r="J24" s="56"/>
    </row>
  </sheetData>
  <sheetProtection algorithmName="SHA-512" hashValue="id6M7MqneQGcKY+Cc0duT+8reCfILNobrEHX1syFKw1PK13fADldwTJD5gj/X7n28N3GziVJDzSjl5Ujx7UOYQ==" saltValue="SfvFIdPWZl7Da9mOZcg4CQ==" spinCount="100000" sheet="1" objects="1" scenarios="1"/>
  <mergeCells count="14">
    <mergeCell ref="E22:J22"/>
    <mergeCell ref="E23:J23"/>
    <mergeCell ref="E24:J24"/>
    <mergeCell ref="A2:N3"/>
    <mergeCell ref="A4:N5"/>
    <mergeCell ref="A6:N7"/>
    <mergeCell ref="B10:N10"/>
    <mergeCell ref="B9:N9"/>
    <mergeCell ref="B11:N11"/>
    <mergeCell ref="B14:N14"/>
    <mergeCell ref="B16:N16"/>
    <mergeCell ref="B19:N19"/>
    <mergeCell ref="B20:N20"/>
    <mergeCell ref="B12:J12"/>
  </mergeCells>
  <hyperlinks>
    <hyperlink ref="E22" location="'Full Time Study Plan'!A1" display="Full Time Study Plan"/>
    <hyperlink ref="E23" location="'Part Time Study Plan 2.5 Years'!A1" display="Part Time Study Plan 2.5 Years"/>
    <hyperlink ref="E24" location="'Part Time Study Plan 3.5 Years'!A1" display="Part Time Study Plan 3.5 Years"/>
    <hyperlink ref="K12" r:id="rId1"/>
    <hyperlink ref="B17" r:id="rId2"/>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O36"/>
  <sheetViews>
    <sheetView topLeftCell="A19" zoomScaleNormal="100" workbookViewId="0">
      <selection activeCell="H33" sqref="H33"/>
    </sheetView>
  </sheetViews>
  <sheetFormatPr defaultColWidth="8.85546875" defaultRowHeight="15" x14ac:dyDescent="0.25"/>
  <cols>
    <col min="2" max="2" width="26.42578125" bestFit="1" customWidth="1"/>
    <col min="3" max="3" width="26.42578125" customWidth="1"/>
    <col min="4" max="4" width="18.7109375" bestFit="1" customWidth="1"/>
    <col min="5" max="5" width="21.140625" customWidth="1"/>
    <col min="6" max="8" width="27.140625" customWidth="1"/>
    <col min="9" max="9" width="27.7109375" customWidth="1"/>
  </cols>
  <sheetData>
    <row r="1" spans="2:9" x14ac:dyDescent="0.25">
      <c r="B1" s="5" t="s">
        <v>10</v>
      </c>
      <c r="C1" s="5" t="s">
        <v>11</v>
      </c>
    </row>
    <row r="2" spans="2:9" x14ac:dyDescent="0.25">
      <c r="B2" s="46" t="s">
        <v>140</v>
      </c>
      <c r="C2" s="46" t="s">
        <v>147</v>
      </c>
    </row>
    <row r="3" spans="2:9" x14ac:dyDescent="0.25">
      <c r="B3" t="s">
        <v>0</v>
      </c>
      <c r="C3" t="s">
        <v>0</v>
      </c>
    </row>
    <row r="4" spans="2:9" x14ac:dyDescent="0.25">
      <c r="B4" t="s">
        <v>39</v>
      </c>
      <c r="C4" t="s">
        <v>39</v>
      </c>
    </row>
    <row r="5" spans="2:9" x14ac:dyDescent="0.25">
      <c r="B5" t="s">
        <v>42</v>
      </c>
      <c r="C5" t="s">
        <v>42</v>
      </c>
    </row>
    <row r="6" spans="2:9" x14ac:dyDescent="0.25">
      <c r="B6" t="s">
        <v>105</v>
      </c>
      <c r="C6" t="s">
        <v>105</v>
      </c>
    </row>
    <row r="7" spans="2:9" x14ac:dyDescent="0.25">
      <c r="B7" t="s">
        <v>3</v>
      </c>
      <c r="C7" t="s">
        <v>3</v>
      </c>
    </row>
    <row r="8" spans="2:9" x14ac:dyDescent="0.25">
      <c r="B8" t="s">
        <v>41</v>
      </c>
      <c r="C8" t="s">
        <v>41</v>
      </c>
    </row>
    <row r="9" spans="2:9" x14ac:dyDescent="0.25">
      <c r="B9" t="s">
        <v>40</v>
      </c>
      <c r="C9" t="s">
        <v>40</v>
      </c>
    </row>
    <row r="10" spans="2:9" x14ac:dyDescent="0.25">
      <c r="C10" t="s">
        <v>123</v>
      </c>
    </row>
    <row r="13" spans="2:9" x14ac:dyDescent="0.25">
      <c r="B13" s="5" t="s">
        <v>53</v>
      </c>
      <c r="F13" s="1"/>
      <c r="G13" s="1"/>
      <c r="H13" s="1"/>
    </row>
    <row r="14" spans="2:9" x14ac:dyDescent="0.25">
      <c r="B14" t="s">
        <v>0</v>
      </c>
      <c r="C14" t="s">
        <v>39</v>
      </c>
      <c r="D14" t="s">
        <v>42</v>
      </c>
      <c r="E14" t="s">
        <v>3</v>
      </c>
      <c r="F14" t="s">
        <v>41</v>
      </c>
      <c r="G14" t="s">
        <v>105</v>
      </c>
      <c r="H14" t="s">
        <v>140</v>
      </c>
      <c r="I14" t="s">
        <v>40</v>
      </c>
    </row>
    <row r="15" spans="2:9" x14ac:dyDescent="0.25">
      <c r="B15" t="s">
        <v>4</v>
      </c>
      <c r="C15" s="1" t="s">
        <v>44</v>
      </c>
      <c r="D15" t="s">
        <v>46</v>
      </c>
      <c r="E15" t="s">
        <v>74</v>
      </c>
      <c r="F15" t="s">
        <v>72</v>
      </c>
      <c r="G15" t="s">
        <v>138</v>
      </c>
      <c r="H15" t="s">
        <v>143</v>
      </c>
      <c r="I15" t="s">
        <v>70</v>
      </c>
    </row>
    <row r="16" spans="2:9" ht="30" x14ac:dyDescent="0.25">
      <c r="B16" t="s">
        <v>43</v>
      </c>
      <c r="C16" s="1" t="s">
        <v>45</v>
      </c>
      <c r="D16" s="1" t="s">
        <v>47</v>
      </c>
      <c r="E16" s="1" t="s">
        <v>75</v>
      </c>
      <c r="F16" s="1" t="s">
        <v>73</v>
      </c>
      <c r="G16" t="s">
        <v>139</v>
      </c>
      <c r="H16" s="1" t="s">
        <v>144</v>
      </c>
      <c r="I16" s="1" t="s">
        <v>71</v>
      </c>
    </row>
    <row r="17" spans="2:15" ht="30" x14ac:dyDescent="0.25">
      <c r="E17" s="1"/>
      <c r="I17" s="1" t="s">
        <v>52</v>
      </c>
      <c r="K17" s="1"/>
      <c r="M17" s="1"/>
      <c r="O17" s="1"/>
    </row>
    <row r="18" spans="2:15" x14ac:dyDescent="0.25">
      <c r="E18" s="1"/>
      <c r="I18" t="s">
        <v>51</v>
      </c>
      <c r="K18" s="1"/>
      <c r="M18" s="1"/>
      <c r="O18" s="1"/>
    </row>
    <row r="19" spans="2:15" x14ac:dyDescent="0.25">
      <c r="B19" s="5" t="s">
        <v>54</v>
      </c>
      <c r="E19" s="1"/>
      <c r="K19" s="1"/>
      <c r="M19" s="1"/>
      <c r="O19" s="1"/>
    </row>
    <row r="20" spans="2:15" x14ac:dyDescent="0.25">
      <c r="B20" t="s">
        <v>0</v>
      </c>
      <c r="C20" t="s">
        <v>39</v>
      </c>
      <c r="D20" t="s">
        <v>42</v>
      </c>
      <c r="E20" t="s">
        <v>3</v>
      </c>
      <c r="F20" t="s">
        <v>41</v>
      </c>
      <c r="G20" t="s">
        <v>105</v>
      </c>
      <c r="H20" t="s">
        <v>140</v>
      </c>
      <c r="I20" t="s">
        <v>40</v>
      </c>
      <c r="K20" s="1"/>
      <c r="M20" s="1"/>
      <c r="O20" s="1"/>
    </row>
    <row r="21" spans="2:15" x14ac:dyDescent="0.25">
      <c r="B21" t="s">
        <v>58</v>
      </c>
      <c r="C21" t="s">
        <v>60</v>
      </c>
      <c r="D21" t="s">
        <v>62</v>
      </c>
      <c r="E21" t="s">
        <v>64</v>
      </c>
      <c r="F21" t="s">
        <v>66</v>
      </c>
      <c r="G21" t="s">
        <v>90</v>
      </c>
      <c r="H21" t="s">
        <v>106</v>
      </c>
      <c r="I21" t="s">
        <v>68</v>
      </c>
    </row>
    <row r="22" spans="2:15" x14ac:dyDescent="0.25">
      <c r="B22" t="s">
        <v>59</v>
      </c>
      <c r="C22" t="s">
        <v>61</v>
      </c>
      <c r="D22" t="s">
        <v>63</v>
      </c>
      <c r="E22" t="s">
        <v>65</v>
      </c>
      <c r="F22" t="s">
        <v>67</v>
      </c>
      <c r="G22" t="s">
        <v>91</v>
      </c>
      <c r="H22" t="s">
        <v>106</v>
      </c>
      <c r="I22" t="s">
        <v>69</v>
      </c>
    </row>
    <row r="23" spans="2:15" x14ac:dyDescent="0.25">
      <c r="F23" t="s">
        <v>48</v>
      </c>
      <c r="I23" t="s">
        <v>50</v>
      </c>
    </row>
    <row r="24" spans="2:15" x14ac:dyDescent="0.25">
      <c r="I24" t="s">
        <v>55</v>
      </c>
    </row>
    <row r="25" spans="2:15" x14ac:dyDescent="0.25">
      <c r="B25" s="5" t="s">
        <v>56</v>
      </c>
    </row>
    <row r="26" spans="2:15" x14ac:dyDescent="0.25">
      <c r="B26" t="s">
        <v>123</v>
      </c>
      <c r="C26" t="s">
        <v>0</v>
      </c>
      <c r="D26" t="s">
        <v>39</v>
      </c>
      <c r="E26" t="s">
        <v>42</v>
      </c>
      <c r="F26" t="s">
        <v>3</v>
      </c>
      <c r="G26" t="s">
        <v>105</v>
      </c>
      <c r="H26" t="s">
        <v>147</v>
      </c>
      <c r="I26" t="s">
        <v>41</v>
      </c>
      <c r="J26" t="s">
        <v>40</v>
      </c>
    </row>
    <row r="27" spans="2:15" ht="30" x14ac:dyDescent="0.25">
      <c r="B27" t="s">
        <v>6</v>
      </c>
      <c r="C27" t="s">
        <v>4</v>
      </c>
      <c r="D27" s="1" t="s">
        <v>44</v>
      </c>
      <c r="E27" t="s">
        <v>46</v>
      </c>
      <c r="F27" t="s">
        <v>74</v>
      </c>
      <c r="G27" t="s">
        <v>138</v>
      </c>
      <c r="H27" t="s">
        <v>145</v>
      </c>
      <c r="I27" t="s">
        <v>72</v>
      </c>
      <c r="J27" t="s">
        <v>70</v>
      </c>
    </row>
    <row r="28" spans="2:15" x14ac:dyDescent="0.25">
      <c r="B28" t="s">
        <v>17</v>
      </c>
      <c r="C28" t="s">
        <v>17</v>
      </c>
      <c r="D28" t="s">
        <v>17</v>
      </c>
      <c r="E28" t="s">
        <v>17</v>
      </c>
      <c r="F28" t="s">
        <v>17</v>
      </c>
      <c r="G28" t="s">
        <v>17</v>
      </c>
      <c r="H28" t="s">
        <v>17</v>
      </c>
      <c r="I28" t="s">
        <v>49</v>
      </c>
      <c r="J28" t="s">
        <v>52</v>
      </c>
    </row>
    <row r="29" spans="2:15" ht="30" x14ac:dyDescent="0.25">
      <c r="B29" t="s">
        <v>142</v>
      </c>
      <c r="C29" t="s">
        <v>43</v>
      </c>
      <c r="D29" s="1" t="s">
        <v>45</v>
      </c>
      <c r="E29" s="1" t="s">
        <v>47</v>
      </c>
      <c r="F29" s="1" t="s">
        <v>75</v>
      </c>
      <c r="G29" t="s">
        <v>139</v>
      </c>
      <c r="H29" t="s">
        <v>146</v>
      </c>
      <c r="I29" s="1" t="s">
        <v>73</v>
      </c>
      <c r="J29" s="14" t="s">
        <v>71</v>
      </c>
    </row>
    <row r="32" spans="2:15" x14ac:dyDescent="0.25">
      <c r="B32" s="5" t="s">
        <v>57</v>
      </c>
    </row>
    <row r="33" spans="2:10" x14ac:dyDescent="0.25">
      <c r="B33" t="s">
        <v>123</v>
      </c>
      <c r="C33" t="s">
        <v>0</v>
      </c>
      <c r="D33" t="s">
        <v>39</v>
      </c>
      <c r="E33" t="s">
        <v>42</v>
      </c>
      <c r="F33" t="s">
        <v>3</v>
      </c>
      <c r="G33" t="s">
        <v>105</v>
      </c>
      <c r="H33" t="s">
        <v>147</v>
      </c>
      <c r="I33" t="s">
        <v>41</v>
      </c>
      <c r="J33" t="s">
        <v>40</v>
      </c>
    </row>
    <row r="34" spans="2:10" x14ac:dyDescent="0.25">
      <c r="B34" t="s">
        <v>5</v>
      </c>
      <c r="C34" t="s">
        <v>58</v>
      </c>
      <c r="D34" t="s">
        <v>60</v>
      </c>
      <c r="E34" t="s">
        <v>62</v>
      </c>
      <c r="F34" t="s">
        <v>64</v>
      </c>
      <c r="G34" t="s">
        <v>90</v>
      </c>
      <c r="H34" t="s">
        <v>106</v>
      </c>
      <c r="I34" t="s">
        <v>66</v>
      </c>
      <c r="J34" t="s">
        <v>68</v>
      </c>
    </row>
    <row r="35" spans="2:10" x14ac:dyDescent="0.25">
      <c r="B35" t="s">
        <v>16</v>
      </c>
      <c r="C35" t="s">
        <v>16</v>
      </c>
      <c r="D35" t="s">
        <v>16</v>
      </c>
      <c r="E35" t="s">
        <v>16</v>
      </c>
      <c r="F35" t="s">
        <v>16</v>
      </c>
      <c r="G35" t="s">
        <v>16</v>
      </c>
      <c r="H35" t="s">
        <v>16</v>
      </c>
      <c r="I35" t="s">
        <v>48</v>
      </c>
      <c r="J35" t="s">
        <v>50</v>
      </c>
    </row>
    <row r="36" spans="2:10" x14ac:dyDescent="0.25">
      <c r="B36" t="s">
        <v>141</v>
      </c>
      <c r="C36" t="s">
        <v>59</v>
      </c>
      <c r="D36" t="s">
        <v>61</v>
      </c>
      <c r="E36" t="s">
        <v>63</v>
      </c>
      <c r="F36" t="s">
        <v>65</v>
      </c>
      <c r="G36" t="s">
        <v>91</v>
      </c>
      <c r="H36" t="s">
        <v>106</v>
      </c>
      <c r="I36" t="s">
        <v>67</v>
      </c>
      <c r="J36" t="s">
        <v>69</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5</vt:i4>
      </vt:variant>
      <vt:variant>
        <vt:lpstr>Named Ranges</vt:lpstr>
      </vt:variant>
      <vt:variant>
        <vt:i4>8</vt:i4>
      </vt:variant>
    </vt:vector>
  </HeadingPairs>
  <TitlesOfParts>
    <vt:vector baseType="lpstr" size="13">
      <vt:lpstr>Full Time Study Plan</vt:lpstr>
      <vt:lpstr>Part Time Study Plan 3.5 Years</vt:lpstr>
      <vt:lpstr>Part Time Study Plan 2.5 Years</vt:lpstr>
      <vt:lpstr>Main</vt:lpstr>
      <vt:lpstr>Data</vt:lpstr>
      <vt:lpstr>Codes</vt:lpstr>
      <vt:lpstr>MinorCodes</vt:lpstr>
      <vt:lpstr>MinorCodes2</vt:lpstr>
      <vt:lpstr>MinorTitles</vt:lpstr>
      <vt:lpstr>MinorTitles1</vt:lpstr>
      <vt:lpstr>MinorTitles2</vt:lpstr>
      <vt:lpstr>'Part Time Study Plan 2.5 Years'!Print_Area</vt:lpstr>
      <vt:lpstr>Titles</vt:lpstr>
    </vt:vector>
  </TitlesOfParts>
  <LinksUpToDate>false</LinksUpToDate>
  <SharedDoc>false</SharedDoc>
  <HyperlinksChanged>false</HyperlinksChanged>
  <AppVersion>16.0300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