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INT\Process\ISO\Rates\"/>
    </mc:Choice>
  </mc:AlternateContent>
  <bookViews>
    <workbookView xWindow="45" yWindow="-15" windowWidth="15240" windowHeight="7665" activeTab="1"/>
  </bookViews>
  <sheets>
    <sheet name="Per Hour" sheetId="4" r:id="rId1"/>
    <sheet name="Billable Hours" sheetId="7" r:id="rId2"/>
    <sheet name="CarryFwd Recon" sheetId="9" r:id="rId3"/>
    <sheet name="Procedure" sheetId="8" r:id="rId4"/>
  </sheets>
  <calcPr calcId="152511"/>
</workbook>
</file>

<file path=xl/calcChain.xml><?xml version="1.0" encoding="utf-8"?>
<calcChain xmlns="http://schemas.openxmlformats.org/spreadsheetml/2006/main">
  <c r="G55" i="4" l="1"/>
  <c r="I55" i="4"/>
  <c r="F48" i="4"/>
  <c r="H41" i="4"/>
  <c r="H39" i="4"/>
  <c r="H37" i="4"/>
  <c r="H35" i="4"/>
  <c r="H33" i="4"/>
  <c r="H31" i="4"/>
  <c r="H29" i="4"/>
  <c r="H27" i="4"/>
  <c r="H25" i="4"/>
  <c r="H23" i="4"/>
  <c r="J41" i="4"/>
  <c r="I41" i="4"/>
  <c r="J39" i="4"/>
  <c r="I39" i="4"/>
  <c r="J37" i="4"/>
  <c r="I37" i="4"/>
  <c r="J35" i="4"/>
  <c r="I35" i="4"/>
  <c r="J33" i="4"/>
  <c r="I33" i="4"/>
  <c r="J31" i="4"/>
  <c r="I31" i="4"/>
  <c r="J29" i="4"/>
  <c r="I29" i="4"/>
  <c r="J27" i="4"/>
  <c r="I27" i="4"/>
  <c r="J25" i="4"/>
  <c r="I25" i="4"/>
  <c r="J23" i="4"/>
  <c r="I23" i="4"/>
  <c r="J66" i="9" l="1"/>
  <c r="B33" i="4" l="1"/>
  <c r="L8" i="4"/>
  <c r="L7" i="4"/>
  <c r="L9" i="4"/>
  <c r="G21" i="4" s="1"/>
  <c r="L6" i="4"/>
  <c r="D12" i="7"/>
  <c r="D22" i="7"/>
  <c r="B48" i="4"/>
  <c r="D41" i="4"/>
  <c r="D39" i="4"/>
  <c r="D37" i="4"/>
  <c r="D35" i="4"/>
  <c r="D33" i="4"/>
  <c r="D31" i="4"/>
  <c r="D29" i="4"/>
  <c r="D27" i="4"/>
  <c r="C41" i="4"/>
  <c r="C39" i="4"/>
  <c r="C37" i="4"/>
  <c r="C35" i="4"/>
  <c r="C33" i="4"/>
  <c r="C31" i="4"/>
  <c r="C29" i="4"/>
  <c r="C27" i="4"/>
  <c r="B41" i="4"/>
  <c r="B39" i="4"/>
  <c r="B37" i="4"/>
  <c r="B35" i="4"/>
  <c r="F35" i="4" s="1"/>
  <c r="B31" i="4"/>
  <c r="B29" i="4"/>
  <c r="B27" i="4"/>
  <c r="D23" i="4"/>
  <c r="C23" i="4"/>
  <c r="B23" i="4"/>
  <c r="C25" i="4"/>
  <c r="N29" i="4"/>
  <c r="N25" i="4"/>
  <c r="N27" i="4"/>
  <c r="N31" i="4"/>
  <c r="N33" i="4"/>
  <c r="N35" i="4"/>
  <c r="N37" i="4"/>
  <c r="N39" i="4"/>
  <c r="N41" i="4"/>
  <c r="N23" i="4"/>
  <c r="H57" i="4"/>
  <c r="K9" i="4"/>
  <c r="J9" i="4"/>
  <c r="G19" i="4"/>
  <c r="F57" i="4"/>
  <c r="B8" i="4"/>
  <c r="B13" i="4" s="1"/>
  <c r="F13" i="4" s="1"/>
  <c r="D10" i="4"/>
  <c r="C9" i="4"/>
  <c r="F9" i="4" s="1"/>
  <c r="D25" i="4"/>
  <c r="G22" i="7"/>
  <c r="D27" i="7"/>
  <c r="C48" i="4"/>
  <c r="D15" i="4"/>
  <c r="F15" i="4" s="1"/>
  <c r="D28" i="7"/>
  <c r="D29" i="7"/>
  <c r="D17" i="4" l="1"/>
  <c r="F31" i="4"/>
  <c r="F29" i="4"/>
  <c r="G44" i="4"/>
  <c r="G53" i="4" s="1"/>
  <c r="F41" i="4"/>
  <c r="F10" i="4"/>
  <c r="D48" i="4"/>
  <c r="B25" i="4"/>
  <c r="F25" i="4" s="1"/>
  <c r="F37" i="4"/>
  <c r="F33" i="4"/>
  <c r="F27" i="4"/>
  <c r="C17" i="4"/>
  <c r="C44" i="4" s="1"/>
  <c r="C53" i="4" s="1"/>
  <c r="C14" i="4"/>
  <c r="F14" i="4" s="1"/>
  <c r="B17" i="4"/>
  <c r="F8" i="4"/>
  <c r="I67" i="4"/>
  <c r="I70" i="4" s="1"/>
  <c r="F39" i="4"/>
  <c r="D44" i="4"/>
  <c r="D53" i="4" s="1"/>
  <c r="F23" i="4"/>
  <c r="B44" i="4" l="1"/>
  <c r="B53" i="4" s="1"/>
  <c r="F53" i="4" s="1"/>
  <c r="F17" i="4"/>
  <c r="B55" i="4"/>
  <c r="C55" i="4"/>
  <c r="C65" i="4" s="1"/>
  <c r="D55" i="4"/>
  <c r="D65" i="4" s="1"/>
  <c r="D46" i="4"/>
  <c r="C46" i="4"/>
  <c r="B46" i="4" l="1"/>
  <c r="D59" i="4"/>
  <c r="D63" i="4" s="1"/>
  <c r="C59" i="4"/>
  <c r="F55" i="4"/>
  <c r="F46" i="4"/>
  <c r="B65" i="4"/>
  <c r="B59" i="4"/>
  <c r="B63" i="4" s="1"/>
  <c r="C63" i="4" l="1"/>
  <c r="C60" i="4"/>
  <c r="D60" i="4"/>
  <c r="F59" i="4"/>
  <c r="B60" i="4"/>
  <c r="G60" i="4" l="1"/>
</calcChain>
</file>

<file path=xl/sharedStrings.xml><?xml version="1.0" encoding="utf-8"?>
<sst xmlns="http://schemas.openxmlformats.org/spreadsheetml/2006/main" count="374" uniqueCount="234">
  <si>
    <t xml:space="preserve">  P&amp;A Supervisor (per hour)</t>
  </si>
  <si>
    <t xml:space="preserve"> Civil Service Consultant (per hour)</t>
  </si>
  <si>
    <t>To use this spredsheet, please fill in the fields that are highlighted in</t>
  </si>
  <si>
    <t>YELLOW</t>
  </si>
  <si>
    <t>Civil Service</t>
  </si>
  <si>
    <t>P&amp;A Supervisor</t>
  </si>
  <si>
    <t>Grad Assistant (per hour)</t>
  </si>
  <si>
    <t>Use appropriate fringe rate for each job class</t>
  </si>
  <si>
    <t>Billable Hours</t>
  </si>
  <si>
    <t>Grad Asst</t>
  </si>
  <si>
    <r>
      <t xml:space="preserve">See website at: </t>
    </r>
    <r>
      <rPr>
        <i/>
        <sz val="12"/>
        <rFont val="Times New Roman"/>
        <family val="1"/>
      </rPr>
      <t>www.umn.edu/ohr/payroll</t>
    </r>
  </si>
  <si>
    <t>Job Classification</t>
  </si>
  <si>
    <t>Description</t>
  </si>
  <si>
    <t>Rate based on Billable Hours</t>
  </si>
  <si>
    <t xml:space="preserve"> </t>
  </si>
  <si>
    <t>Details in determining hours</t>
  </si>
  <si>
    <t>Full year hours paid</t>
  </si>
  <si>
    <t>Paid vacation (not available to work)</t>
  </si>
  <si>
    <t>Paid sick time (not available to work)</t>
  </si>
  <si>
    <t>Total hours available to work</t>
  </si>
  <si>
    <t>Billable Hours (hours worked &amp; invoiced)</t>
  </si>
  <si>
    <t xml:space="preserve">Note #1: To fully recover total labor cost on a annual basis the billable hours method must be used.  </t>
  </si>
  <si>
    <t>Note #2: Underestimated billable hours (hours lower and hourly rate is higher) will cause a surplus.</t>
  </si>
  <si>
    <t>Note #3: Overestimated billable hours (hours higher and hourly rate is lower) will cause a deficit.</t>
  </si>
  <si>
    <t>Employee</t>
  </si>
  <si>
    <t>Annual Salary</t>
  </si>
  <si>
    <t>Faculty / P&amp;A</t>
  </si>
  <si>
    <t>Grad Assistant.</t>
  </si>
  <si>
    <t>Fringe Rate</t>
  </si>
  <si>
    <t>Employee Group</t>
  </si>
  <si>
    <t>Fringe benefits</t>
  </si>
  <si>
    <t>Materials and supplies</t>
  </si>
  <si>
    <t>Depreciation associated with capital equipment</t>
  </si>
  <si>
    <t>Equipment repair and maintenance</t>
  </si>
  <si>
    <t>Sub-contractors and other outside services</t>
  </si>
  <si>
    <t>Prior year surpluses or deficits and other required adjustments</t>
  </si>
  <si>
    <t>Unit Rate =  </t>
  </si>
  <si>
    <t>[Direct operating costs - subsidy +/- prior year under/over-recovery]</t>
  </si>
  <si>
    <t>5. Determine the amount of any applicable user fee subsidy:</t>
  </si>
  <si>
    <t>[Estimated volume of work (labor hrs., machine hrs., units produced, etc.)]</t>
  </si>
  <si>
    <t>Estimate the expected volume (or level of activity) for the service or goods provided (hours or measureable unit), by using past results or survey likely customers.</t>
  </si>
  <si>
    <t>1. Determine the measurable units:</t>
  </si>
  <si>
    <t>2. Determine the annual output, or expected level of activity:</t>
  </si>
  <si>
    <t>3. Determine annual estimated costs involved.</t>
  </si>
  <si>
    <t xml:space="preserve">Salaries </t>
  </si>
  <si>
    <t xml:space="preserve">Travel </t>
  </si>
  <si>
    <t xml:space="preserve">In order to be competitive, a unit conducting internal sales activity may offset the rate with a subsidy from the department, college, or other source. </t>
  </si>
  <si>
    <t>This rate is calculated by dividing the total annual cost for providing the good or service (net of any subsidy) by the total expected level of activity for the budget year.</t>
  </si>
  <si>
    <r>
      <t>Total annual cost for providing the good or service (net of subsidy)</t>
    </r>
    <r>
      <rPr>
        <sz val="10"/>
        <color indexed="63"/>
        <rFont val="Inherit"/>
      </rPr>
      <t xml:space="preserve"> equals all costs directly associated with the service, minus any subsidy, plus prior year under-recovery, or minus prior year over-recovery. Total level of activity is the total estimated volume of work to be performed, expressed as labor or machine hours, CPU time, or units of products or services provided.</t>
    </r>
  </si>
  <si>
    <r>
      <t>A. Salaries and wages</t>
    </r>
    <r>
      <rPr>
        <sz val="10"/>
        <color indexed="63"/>
        <rFont val="Inherit"/>
      </rPr>
      <t xml:space="preserve"> include those of faculty and staff whom: provide the services; produce the goods or services; manage the internal sales activity; and provide other administration and support activities.</t>
    </r>
  </si>
  <si>
    <r>
      <t>B. Materials and supplies</t>
    </r>
    <r>
      <rPr>
        <sz val="10"/>
        <color indexed="63"/>
        <rFont val="Inherit"/>
      </rPr>
      <t xml:space="preserve"> include only the technical supplies, professional service, and special conferences related specifically to the internal sales activity. </t>
    </r>
  </si>
  <si>
    <r>
      <rPr>
        <b/>
        <sz val="10"/>
        <color indexed="63"/>
        <rFont val="Inherit"/>
      </rPr>
      <t>C. Travel, equipment service contracts, and other actual expenses</t>
    </r>
    <r>
      <rPr>
        <sz val="10"/>
        <color indexed="63"/>
        <rFont val="Inherit"/>
      </rPr>
      <t xml:space="preserve"> incurred specially for the operation of the internal sales activity, should be treated as a cost and included in the calculation of the internal sales rates. </t>
    </r>
  </si>
  <si>
    <r>
      <rPr>
        <b/>
        <sz val="10"/>
        <rFont val="Arial"/>
        <family val="2"/>
      </rPr>
      <t>D. Equipment use cost</t>
    </r>
    <r>
      <rPr>
        <sz val="10"/>
        <rFont val="Arial"/>
        <family val="2"/>
      </rPr>
      <t xml:space="preserve"> associated with capital equipment may be included in the rate development. Depreciation expense will be calculated in the Asset Management module. </t>
    </r>
  </si>
  <si>
    <t>6. Determine the activity per unit rate</t>
  </si>
  <si>
    <t>4. Prior year surpluses and deficits:</t>
  </si>
  <si>
    <t>Surpluses and deficits must be taken into consideration in the internal sales rate development because the federal regulations do not allow a surplus buildup and any deficit subsidized.</t>
  </si>
  <si>
    <t>A) + Salaries</t>
  </si>
  <si>
    <t xml:space="preserve">1) SAMPLE RATE SHEET -  COST PER HOUR (LABOR OR MACHINE) WHERE THE TIME IS NOT DEFINED </t>
  </si>
  <si>
    <t>Total</t>
  </si>
  <si>
    <t>For units measured in cost per hour or other measures of time, productive time and not total hours available should be used in the cost calculation. Productive time is the total time available, less non-billable time such as time for vacation, sick leave, holiday, breaks, equipment downtime, machine repairs, education/certification and meetings. Use the Billable Hours template/worksheet to determine the hours to use to divide by salary and fringe to determine hourly rate.</t>
  </si>
  <si>
    <r>
      <t xml:space="preserve">This measurable unit may be determined in terms of labor, machine time, or tangible product. Examples of a unit of measurement include: </t>
    </r>
    <r>
      <rPr>
        <b/>
        <sz val="10"/>
        <color indexed="63"/>
        <rFont val="Inherit"/>
      </rPr>
      <t>per hour (labor,machine time)</t>
    </r>
    <r>
      <rPr>
        <sz val="10"/>
        <color indexed="63"/>
        <rFont val="Inherit"/>
      </rPr>
      <t xml:space="preserve"> or </t>
    </r>
    <r>
      <rPr>
        <b/>
        <sz val="10"/>
        <color indexed="63"/>
        <rFont val="Inherit"/>
      </rPr>
      <t>per activity/unit (per copy, per sample, per gallon, per test, etc)</t>
    </r>
    <r>
      <rPr>
        <sz val="10"/>
        <color indexed="63"/>
        <rFont val="Inherit"/>
      </rPr>
      <t xml:space="preserve">.                </t>
    </r>
  </si>
  <si>
    <t>(7801XX)</t>
  </si>
  <si>
    <t>Total Projected Cost Less Depreciation</t>
  </si>
  <si>
    <t>Fringe</t>
  </si>
  <si>
    <t>Total Salaries</t>
  </si>
  <si>
    <t>Total Fringe</t>
  </si>
  <si>
    <t>Last year's costs</t>
  </si>
  <si>
    <t>See CarryFwd Recon Tab</t>
  </si>
  <si>
    <t>Revenue Per Hour</t>
  </si>
  <si>
    <t>%  of cost</t>
  </si>
  <si>
    <t>Total Subsidy</t>
  </si>
  <si>
    <t>Adder Per Hour</t>
  </si>
  <si>
    <t>%</t>
  </si>
  <si>
    <t>Expense Allocation(Program/CF2)</t>
  </si>
  <si>
    <t>(less than billable hours for workers)</t>
  </si>
  <si>
    <t>Difference</t>
  </si>
  <si>
    <t>FY16</t>
  </si>
  <si>
    <t>B)  + Fringe</t>
  </si>
  <si>
    <t>C) General Operating Supplies 7201XX</t>
  </si>
  <si>
    <t>D) Lab &amp; Medical Supplies 7202XX</t>
  </si>
  <si>
    <t>E) General Operating Services 7203XX</t>
  </si>
  <si>
    <t>F) Lab &amp; Medical Services 7204XX</t>
  </si>
  <si>
    <t>G) Telecommunications 7205XX</t>
  </si>
  <si>
    <t>H) Travel / Mileage  7206XX</t>
  </si>
  <si>
    <t>J) Non-Capital Equipment 7501XX</t>
  </si>
  <si>
    <t>K) ST/LT Rents/Leases 770XXX</t>
  </si>
  <si>
    <t>L) Repair/Maint Equipment/Bldg</t>
  </si>
  <si>
    <t>N) = Total Costs (per hour)</t>
  </si>
  <si>
    <t xml:space="preserve">R) Added Indirect Cost / Overhead / Additional </t>
  </si>
  <si>
    <t>S) External Rate</t>
  </si>
  <si>
    <t>T) Market Rate</t>
  </si>
  <si>
    <t>Per Hour Labor Rate</t>
  </si>
  <si>
    <t>(Including temporary employees)</t>
  </si>
  <si>
    <t>I) Materials For Resale 7401XX</t>
  </si>
  <si>
    <t>Rates x Billable Hours</t>
  </si>
  <si>
    <t>M) Depreciation Cost (Asset mgmt depreciation</t>
  </si>
  <si>
    <t>schedule) (Per hour, based on billable time)</t>
  </si>
  <si>
    <t>O) + / - Carryforward Surplus Or Deficit</t>
  </si>
  <si>
    <t>Q) Hourly Rate Charged To Internal Customers</t>
  </si>
  <si>
    <t>U) Last Year's Rates</t>
  </si>
  <si>
    <t>Billable hours for equipment</t>
  </si>
  <si>
    <t>Forecasted billable hours</t>
  </si>
  <si>
    <t>Last year's hours actually invoiced</t>
  </si>
  <si>
    <t>Complete from last year's UM report.</t>
  </si>
  <si>
    <t>Billable Hours is unique to each individual - develop one schedule per person</t>
  </si>
  <si>
    <t>NAME:</t>
  </si>
  <si>
    <t>Fill in hours in  all yellow cells</t>
  </si>
  <si>
    <t>(Hours listed in yellow cells are estimates only as an example of billed hours)</t>
  </si>
  <si>
    <t>(52 weeks * 40 hours per week) based on 100% appt.(adjust for partial appt.)</t>
  </si>
  <si>
    <t>Paid holidays (including one (1) Personal Holiday)</t>
  </si>
  <si>
    <t>(i.e. 5 days * 8 hours per day) est. sick expected (Civil Service, Bargaining Unit , P&amp;A)</t>
  </si>
  <si>
    <t>Other non-billable hours:</t>
  </si>
  <si>
    <t>Personal</t>
  </si>
  <si>
    <t>Bereavement, Religious, Medical/Dental , Voting Leave , Jury Leave…etc.</t>
  </si>
  <si>
    <t xml:space="preserve">Equipment </t>
  </si>
  <si>
    <t>Repairs, Recal, Maint., Setup... etc.</t>
  </si>
  <si>
    <t>Training/Staff  Meetings</t>
  </si>
  <si>
    <t>Training, Staff Meetings,  Administrative effort not billed…. etc.</t>
  </si>
  <si>
    <t>Travel</t>
  </si>
  <si>
    <t>Travel time between meeting during work hours</t>
  </si>
  <si>
    <t>15 minute breaks per UM Policy</t>
  </si>
  <si>
    <t>Two (2)  fifteen minutes breaks/day (See UM policy " Rule 10.1 Standard Hours of Work")</t>
  </si>
  <si>
    <t xml:space="preserve">Other: </t>
  </si>
  <si>
    <t>Any other  absence not noted above</t>
  </si>
  <si>
    <t>TOTAL</t>
  </si>
  <si>
    <t>Billable Hours (estimated volume of work)</t>
  </si>
  <si>
    <t xml:space="preserve">working days per year eligible to bill </t>
  </si>
  <si>
    <t>Labor Rate = Salary &amp; Fringe/Billable Hours</t>
  </si>
  <si>
    <t>Last Years' Actual Billed Hours</t>
  </si>
  <si>
    <t>??</t>
  </si>
  <si>
    <t>Salary &amp; Fringe</t>
  </si>
  <si>
    <t>Salary + Fringe/Billable Hours = Rate per Hour</t>
  </si>
  <si>
    <t>Salary &amp; Fringe cost recovered</t>
  </si>
  <si>
    <t xml:space="preserve">Note #4: See Job Aide "Calculating Productive Time for Internal /External Sales Rates" for complete list of non-productive time catagories. </t>
  </si>
  <si>
    <t>Total Internal Revenue</t>
  </si>
  <si>
    <t>INTERNAL/EXTERNAL SALES RATE DEVELOPMENT TEMPLATE</t>
  </si>
  <si>
    <t>Academic</t>
  </si>
  <si>
    <t>Non-Academic</t>
  </si>
  <si>
    <t>Graduate</t>
  </si>
  <si>
    <t>Graduate w UPLAN</t>
  </si>
  <si>
    <t>Graduate w GA</t>
  </si>
  <si>
    <t>Trades/Partial Benefits</t>
  </si>
  <si>
    <t>P) - Subsidy (per hour) enter as a negative</t>
  </si>
  <si>
    <t>Internal/External Sales - Salary&amp; Fringe recovered using actual hours available to work and invoice (Billable Hours)</t>
  </si>
  <si>
    <t>(11 days * 8 hours per day) FY17 est. by campus</t>
  </si>
  <si>
    <t>(i.e. 22 days * 8 hours per day for Academic) est. vacation expected (Civil Service, Bargaining Unit , P&amp;A)</t>
  </si>
  <si>
    <t>Establishing Internal/External Sales Rates</t>
  </si>
  <si>
    <t>FY19 Fringe Rate</t>
  </si>
  <si>
    <t>INTERNAL SALES ACTIVITY RECONCILIATION TEMPLATE for Fund 1150- Recharge Internal Revenue</t>
  </si>
  <si>
    <t xml:space="preserve">         USE UM REPORT " ACCOUNT BUDGET STATUS FOR CURRENT NON-SPONSORED FUNDS"</t>
  </si>
  <si>
    <t>Prior Year Carry Forward Account 900102 - FYE Carryfrd (Cash-Based)</t>
  </si>
  <si>
    <t>Surplus or Deficit Balance</t>
  </si>
  <si>
    <t>Adjustments to allowable carryforward balance:</t>
  </si>
  <si>
    <t>Revenue :</t>
  </si>
  <si>
    <t>(matching current revenue to current expenses)</t>
  </si>
  <si>
    <t>Subtract revenue invoiced in the current FY that was earned in the previous FY</t>
  </si>
  <si>
    <t>Subtract</t>
  </si>
  <si>
    <t>Add revenue earned in the current FY that will be invoiced in the next FY</t>
  </si>
  <si>
    <t>Add</t>
  </si>
  <si>
    <t>Allowable Expense Adjustment:</t>
  </si>
  <si>
    <t>Add back because salary/fringe expense doesn't match current revenue</t>
  </si>
  <si>
    <t>HSA Direct Retro Adjustment</t>
  </si>
  <si>
    <t>+</t>
  </si>
  <si>
    <t xml:space="preserve"> Subtract because salary/fringe expense doesn't match current revenue</t>
  </si>
  <si>
    <t>Add back because ESO/ISO expense allocation is incorrect</t>
  </si>
  <si>
    <t>JE required</t>
  </si>
  <si>
    <t xml:space="preserve"> Subtract because ESO/ISO expense llocation is incorrect</t>
  </si>
  <si>
    <t>-</t>
  </si>
  <si>
    <t>Add back if "other fund" (O&amp;M) (Academic) allocation is incorrect</t>
  </si>
  <si>
    <t>Subract if "other fund" (O&amp;M) (Academic) allocation is incorrect</t>
  </si>
  <si>
    <t>Unallowable Expenses:</t>
  </si>
  <si>
    <t>Move Expense out of 1150 - JE Required</t>
  </si>
  <si>
    <t>Add back any typical "unallowable" expense unless directly related to output</t>
  </si>
  <si>
    <t>720103 Food &amp; Provisions</t>
  </si>
  <si>
    <t>720105 Office Supplies</t>
  </si>
  <si>
    <t>720106 Promotional &amp; Award Items</t>
  </si>
  <si>
    <t>720316 Moving U of M Property</t>
  </si>
  <si>
    <t>720319 Cash Prizes &amp; Awards</t>
  </si>
  <si>
    <t>720501 Telephone Installation</t>
  </si>
  <si>
    <t>720604 Travel-Foreign</t>
  </si>
  <si>
    <t>720607 Travel Non-employee</t>
  </si>
  <si>
    <t>720610 Employee Relocation</t>
  </si>
  <si>
    <t>720701 Institutional Advertising</t>
  </si>
  <si>
    <t>720702 Alcoholic Beverages</t>
  </si>
  <si>
    <t>720703 Entertainment &amp; Gifts</t>
  </si>
  <si>
    <t>720901 NSF Expenditures</t>
  </si>
  <si>
    <t>720902 Bad Debt</t>
  </si>
  <si>
    <t>Others:</t>
  </si>
  <si>
    <t>168XXX Capital Purchases</t>
  </si>
  <si>
    <t>7207XX Federal Nonreimburseable Exp</t>
  </si>
  <si>
    <t>7208XX Taxes &amp; Assessments</t>
  </si>
  <si>
    <t>721201 Interest Charges</t>
  </si>
  <si>
    <t>80XXXX Student Assistance</t>
  </si>
  <si>
    <t>81XXXX Other Research</t>
  </si>
  <si>
    <t>82XXXX University Assessments</t>
  </si>
  <si>
    <t>83XXXX Cost Allocations</t>
  </si>
  <si>
    <t>850XXX Capital Asset Codes</t>
  </si>
  <si>
    <t>89XXXX Other Expenses</t>
  </si>
  <si>
    <t>Pre-Paid Expenses:</t>
  </si>
  <si>
    <t>No JE required</t>
  </si>
  <si>
    <t xml:space="preserve">Add prepaid expenses not used this year </t>
  </si>
  <si>
    <t>780102 Repairs-Maint-Comp-Equip</t>
  </si>
  <si>
    <t>Add back</t>
  </si>
  <si>
    <t>720313 Insurance</t>
  </si>
  <si>
    <t>720309 Software Maint. Services</t>
  </si>
  <si>
    <t>780103 Repairs-Maint-Equip</t>
  </si>
  <si>
    <t>xxxxxx Other</t>
  </si>
  <si>
    <t>Materials For ReSale &amp; Inventory:</t>
  </si>
  <si>
    <t>Add any expensed items purchased this year, or in prior years not consumed</t>
  </si>
  <si>
    <t>740101 Material for re-sale</t>
  </si>
  <si>
    <t>150100 Inventory for Resale</t>
  </si>
  <si>
    <t>150110 Inventory - Postage, 720107 Postage reconciled</t>
  </si>
  <si>
    <t>150140 Inventroty - Stores</t>
  </si>
  <si>
    <t>Transfer In Subsidy:</t>
  </si>
  <si>
    <t>Budget account 600300</t>
  </si>
  <si>
    <t>Approved Plan Amount</t>
  </si>
  <si>
    <t>Add Back</t>
  </si>
  <si>
    <t xml:space="preserve">Actual applied  600308 </t>
  </si>
  <si>
    <t>NMTI-ISO Subsidy</t>
  </si>
  <si>
    <t>Add Back/Subtract</t>
  </si>
  <si>
    <t>Subsidy required last year to cover deficit</t>
  </si>
  <si>
    <t>Subsidy received in excess of next years deficit</t>
  </si>
  <si>
    <t>Add/Subtract</t>
  </si>
  <si>
    <t>Transfer Out Depreciation:</t>
  </si>
  <si>
    <t xml:space="preserve">Subtract annual and unrecorded depreciation </t>
  </si>
  <si>
    <t>NMTO-Equip Replace</t>
  </si>
  <si>
    <t>Add depreciation in the ISO belongs to ESO</t>
  </si>
  <si>
    <t>NMTI- Equip Replace</t>
  </si>
  <si>
    <t>Any Other Transfer In or Transfer out is unallowable and needs to be adjusted</t>
  </si>
  <si>
    <t>Add back/Subtract</t>
  </si>
  <si>
    <t>Reconciled allowable balance to carryforward &amp; use in next year rates:</t>
  </si>
  <si>
    <t>(July of FY2018)</t>
  </si>
  <si>
    <t>(July of  FY2019)</t>
  </si>
  <si>
    <t>All costs included in the internal sales rate development should: (1) be directly attributable to the functions of the internal sales activity and (2) be allowable under Uniform Guidance. Generally operating costs include: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</si>
</sst>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
    <numFmt numFmtId="168" formatCode="&quot;$&quot;#,##0.00"/>
    <numFmt numFmtId="169" formatCode="#,##0.0_);\(#,##0.0\)"/>
  </numFmts>
  <fonts count="53">
    <font>
      <sz val="10"/>
      <name val="Arial"/>
    </font>
    <font>
      <sz val="10"/>
      <name val="Arial"/>
      <family val="2"/>
    </font>
    <font>
      <sz val="10"/>
      <name val="Arial Narrow"/>
      <family val="2"/>
    </font>
    <font>
      <u/>
      <sz val="10"/>
      <color indexed="12"/>
      <name val="Arial"/>
      <family val="2"/>
    </font>
    <font>
      <sz val="8"/>
      <name val="Arial Narrow"/>
      <family val="2"/>
    </font>
    <font>
      <sz val="10"/>
      <name val="Arial"/>
      <family val="2"/>
    </font>
    <font>
      <sz val="11"/>
      <name val="Arial Narrow"/>
      <family val="2"/>
    </font>
    <font>
      <b/>
      <sz val="11"/>
      <name val="Arial Narrow"/>
      <family val="2"/>
    </font>
    <font>
      <b/>
      <sz val="18"/>
      <name val="Arial Narrow"/>
      <family val="2"/>
    </font>
    <font>
      <sz val="12"/>
      <name val="Times New Roman"/>
      <family val="1"/>
    </font>
    <font>
      <i/>
      <sz val="12"/>
      <name val="Times New Roman"/>
      <family val="1"/>
    </font>
    <font>
      <b/>
      <sz val="12"/>
      <name val="Times New Roman"/>
      <family val="1"/>
    </font>
    <font>
      <b/>
      <sz val="16"/>
      <name val="Times New Roman"/>
      <family val="1"/>
    </font>
    <font>
      <sz val="16"/>
      <name val="Arial Narrow"/>
      <family val="2"/>
    </font>
    <font>
      <b/>
      <sz val="16"/>
      <name val="Arial Narrow"/>
      <family val="2"/>
    </font>
    <font>
      <b/>
      <sz val="12"/>
      <name val="Arial Narrow"/>
      <family val="2"/>
    </font>
    <font>
      <sz val="10"/>
      <name val="Arial"/>
      <family val="2"/>
    </font>
    <font>
      <sz val="10"/>
      <color indexed="63"/>
      <name val="Inherit"/>
    </font>
    <font>
      <b/>
      <sz val="10"/>
      <color indexed="63"/>
      <name val="Inherit"/>
    </font>
    <font>
      <b/>
      <sz val="10"/>
      <name val="Arial"/>
      <family val="2"/>
    </font>
    <font>
      <sz val="12"/>
      <name val="Inherit"/>
    </font>
    <font>
      <u val="singleAccounting"/>
      <sz val="12"/>
      <name val="Times New Roman"/>
      <family val="1"/>
    </font>
    <font>
      <b/>
      <sz val="14"/>
      <name val="Times New Roman"/>
      <family val="1"/>
    </font>
    <font>
      <sz val="14"/>
      <name val="Arial Narrow"/>
      <family val="2"/>
    </font>
    <font>
      <b/>
      <u val="singleAccounting"/>
      <sz val="12"/>
      <name val="Times New Roman"/>
      <family val="1"/>
    </font>
    <font>
      <b/>
      <sz val="14"/>
      <name val="Arial Narrow"/>
      <family val="2"/>
    </font>
    <font>
      <b/>
      <i/>
      <sz val="12"/>
      <name val="Times New Roman"/>
      <family val="1"/>
    </font>
    <font>
      <b/>
      <i/>
      <sz val="14"/>
      <name val="Times New Roman"/>
      <family val="1"/>
    </font>
    <font>
      <b/>
      <i/>
      <sz val="8"/>
      <name val="Arial Narrow"/>
      <family val="2"/>
    </font>
    <font>
      <sz val="10"/>
      <name val="Arial"/>
      <family val="2"/>
    </font>
    <font>
      <sz val="11"/>
      <color theme="1"/>
      <name val="Calibri"/>
      <family val="2"/>
      <scheme val="minor"/>
    </font>
    <font>
      <b/>
      <sz val="11"/>
      <color theme="1"/>
      <name val="Calibri"/>
      <family val="2"/>
      <scheme val="minor"/>
    </font>
    <font>
      <sz val="10"/>
      <color rgb="FF4C4C4C"/>
      <name val="Inherit"/>
    </font>
    <font>
      <b/>
      <sz val="16"/>
      <color theme="1"/>
      <name val="Times New Roman"/>
      <family val="1"/>
    </font>
    <font>
      <b/>
      <sz val="14"/>
      <color theme="1"/>
      <name val="Times New Roman"/>
      <family val="1"/>
    </font>
    <font>
      <sz val="14"/>
      <color theme="1"/>
      <name val="Times New Roman"/>
      <family val="1"/>
    </font>
    <font>
      <b/>
      <u/>
      <sz val="14"/>
      <color theme="1"/>
      <name val="Times New Roman"/>
      <family val="1"/>
    </font>
    <font>
      <u/>
      <sz val="14"/>
      <color theme="1"/>
      <name val="Times New Roman"/>
      <family val="1"/>
    </font>
    <font>
      <sz val="11"/>
      <color theme="1"/>
      <name val="Times New Roman"/>
      <family val="1"/>
    </font>
    <font>
      <u val="singleAccounting"/>
      <sz val="14"/>
      <color theme="1"/>
      <name val="Times New Roman"/>
      <family val="1"/>
    </font>
    <font>
      <b/>
      <sz val="16"/>
      <color theme="1"/>
      <name val="Calibri"/>
      <family val="2"/>
      <scheme val="minor"/>
    </font>
    <font>
      <sz val="14"/>
      <color theme="1"/>
      <name val="Calibri"/>
      <family val="2"/>
      <scheme val="minor"/>
    </font>
    <font>
      <sz val="16"/>
      <color rgb="FF4C4C4C"/>
      <name val="Georgia"/>
      <family val="1"/>
    </font>
    <font>
      <b/>
      <sz val="10"/>
      <color rgb="FF4C4C4C"/>
      <name val="Inherit"/>
    </font>
    <font>
      <b/>
      <sz val="12"/>
      <color rgb="FF4C4C4C"/>
      <name val="Inherit"/>
    </font>
    <font>
      <sz val="12"/>
      <color rgb="FF4C4C4C"/>
      <name val="Inherit"/>
    </font>
    <font>
      <sz val="10"/>
      <color theme="1"/>
      <name val="Arial"/>
      <family val="2"/>
    </font>
    <font>
      <b/>
      <sz val="10"/>
      <color theme="1"/>
      <name val="Arial"/>
      <family val="2"/>
    </font>
    <font>
      <b/>
      <sz val="14"/>
      <color theme="1"/>
      <name val="Calibri"/>
      <family val="2"/>
      <scheme val="minor"/>
    </font>
    <font>
      <b/>
      <sz val="12"/>
      <color theme="1"/>
      <name val="Arial"/>
      <family val="2"/>
    </font>
    <font>
      <b/>
      <sz val="12"/>
      <color theme="1"/>
      <name val="Times New Roman"/>
      <family val="1"/>
    </font>
    <font>
      <sz val="10"/>
      <color theme="1"/>
      <name val="Times New Roman"/>
      <family val="1"/>
    </font>
    <font>
      <b/>
      <sz val="12"/>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9">
    <xf numFmtId="0" fontId="0"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29"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9" fillId="0" borderId="0" applyFont="0" applyFill="0" applyBorder="0" applyAlignment="0" applyProtection="0"/>
    <xf numFmtId="0" fontId="3" fillId="0" borderId="0" applyNumberFormat="0" applyFill="0" applyBorder="0" applyAlignment="0" applyProtection="0">
      <alignment vertical="top"/>
      <protection locked="0"/>
    </xf>
    <xf numFmtId="0" fontId="30"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cellStyleXfs>
  <cellXfs count="257">
    <xf numFmtId="0" fontId="0" fillId="0" borderId="0" xfId="0"/>
    <xf numFmtId="0" fontId="2" fillId="0" borderId="0" xfId="0" applyFont="1"/>
    <xf numFmtId="0" fontId="4" fillId="0" borderId="0" xfId="0" applyFont="1"/>
    <xf numFmtId="164" fontId="4" fillId="0" borderId="0" xfId="1" applyNumberFormat="1" applyFont="1"/>
    <xf numFmtId="164" fontId="6" fillId="0" borderId="0" xfId="1" applyNumberFormat="1" applyFont="1"/>
    <xf numFmtId="164" fontId="2" fillId="0" borderId="0" xfId="1" applyNumberFormat="1" applyFont="1" applyFill="1"/>
    <xf numFmtId="0" fontId="6" fillId="0" borderId="0" xfId="0" applyFont="1" applyAlignment="1">
      <alignment horizontal="right"/>
    </xf>
    <xf numFmtId="164" fontId="6" fillId="0" borderId="0" xfId="1" applyNumberFormat="1" applyFont="1" applyFill="1" applyBorder="1"/>
    <xf numFmtId="0" fontId="6" fillId="0" borderId="0" xfId="0" applyFont="1"/>
    <xf numFmtId="0" fontId="8" fillId="0" borderId="0" xfId="0" applyFont="1"/>
    <xf numFmtId="0" fontId="30" fillId="0" borderId="0" xfId="28"/>
    <xf numFmtId="165" fontId="9" fillId="2" borderId="1" xfId="17" applyNumberFormat="1" applyFont="1" applyFill="1" applyBorder="1" applyAlignment="1">
      <alignment horizontal="left"/>
    </xf>
    <xf numFmtId="164" fontId="9" fillId="0" borderId="0" xfId="1" applyNumberFormat="1" applyFont="1"/>
    <xf numFmtId="0" fontId="9" fillId="0" borderId="0" xfId="0" applyFont="1" applyAlignment="1">
      <alignment horizontal="right"/>
    </xf>
    <xf numFmtId="0" fontId="9" fillId="0" borderId="0" xfId="0" applyFont="1"/>
    <xf numFmtId="39" fontId="9" fillId="3" borderId="0" xfId="1" applyNumberFormat="1" applyFont="1" applyFill="1"/>
    <xf numFmtId="39" fontId="9" fillId="0" borderId="0" xfId="1" applyNumberFormat="1" applyFont="1" applyFill="1"/>
    <xf numFmtId="39" fontId="9" fillId="0" borderId="0" xfId="1" applyNumberFormat="1" applyFont="1" applyFill="1" applyBorder="1"/>
    <xf numFmtId="164" fontId="9" fillId="0" borderId="0" xfId="1" applyNumberFormat="1" applyFont="1" applyFill="1"/>
    <xf numFmtId="0" fontId="12" fillId="0" borderId="0" xfId="0" applyFont="1" applyAlignment="1">
      <alignment horizontal="left"/>
    </xf>
    <xf numFmtId="0" fontId="13" fillId="0" borderId="0" xfId="0" applyFont="1"/>
    <xf numFmtId="0" fontId="12" fillId="0" borderId="0" xfId="29" applyFont="1" applyAlignment="1">
      <alignment horizontal="left"/>
    </xf>
    <xf numFmtId="0" fontId="14" fillId="0" borderId="0" xfId="0" applyFont="1"/>
    <xf numFmtId="0" fontId="11" fillId="0" borderId="1" xfId="0" applyFont="1" applyBorder="1" applyAlignment="1">
      <alignment horizontal="center" wrapText="1"/>
    </xf>
    <xf numFmtId="0" fontId="11" fillId="0" borderId="0" xfId="29" applyFont="1" applyAlignment="1">
      <alignment horizontal="left"/>
    </xf>
    <xf numFmtId="39" fontId="9" fillId="0" borderId="2" xfId="1" applyNumberFormat="1" applyFont="1" applyFill="1" applyBorder="1"/>
    <xf numFmtId="0" fontId="11" fillId="0" borderId="1" xfId="29" applyFont="1" applyBorder="1" applyAlignment="1">
      <alignment horizontal="center"/>
    </xf>
    <xf numFmtId="164" fontId="15" fillId="0" borderId="1" xfId="2" applyNumberFormat="1" applyFont="1" applyBorder="1" applyAlignment="1">
      <alignment horizontal="center" wrapText="1"/>
    </xf>
    <xf numFmtId="0" fontId="9" fillId="2" borderId="1" xfId="0" applyFont="1" applyFill="1" applyBorder="1"/>
    <xf numFmtId="164" fontId="9" fillId="3" borderId="1" xfId="12" applyNumberFormat="1" applyFont="1" applyFill="1" applyBorder="1" applyAlignment="1">
      <alignment horizontal="left" wrapText="1"/>
    </xf>
    <xf numFmtId="167" fontId="9" fillId="3" borderId="1" xfId="32" applyNumberFormat="1" applyFont="1" applyFill="1" applyBorder="1"/>
    <xf numFmtId="164" fontId="9" fillId="4" borderId="0" xfId="1" applyNumberFormat="1" applyFont="1" applyFill="1"/>
    <xf numFmtId="164" fontId="15" fillId="0" borderId="1" xfId="4" applyNumberFormat="1" applyFont="1" applyBorder="1" applyAlignment="1">
      <alignment horizontal="center" wrapText="1"/>
    </xf>
    <xf numFmtId="39" fontId="11" fillId="3" borderId="0" xfId="1" applyNumberFormat="1" applyFont="1" applyFill="1"/>
    <xf numFmtId="0" fontId="32" fillId="0" borderId="0" xfId="0" applyFont="1" applyAlignment="1">
      <alignment horizontal="left" vertical="center" indent="6"/>
    </xf>
    <xf numFmtId="0" fontId="0" fillId="0" borderId="0" xfId="0" applyAlignment="1">
      <alignment horizontal="left" vertical="center" indent="6"/>
    </xf>
    <xf numFmtId="0" fontId="0" fillId="0" borderId="0" xfId="0" applyAlignment="1"/>
    <xf numFmtId="0" fontId="32" fillId="0" borderId="0" xfId="0" applyFont="1" applyAlignment="1">
      <alignment vertical="center"/>
    </xf>
    <xf numFmtId="0" fontId="32" fillId="0" borderId="0" xfId="0" applyFont="1" applyAlignment="1">
      <alignment horizontal="left" vertical="center" wrapText="1"/>
    </xf>
    <xf numFmtId="0" fontId="32" fillId="0" borderId="2" xfId="0" applyFont="1" applyBorder="1" applyAlignment="1">
      <alignment vertical="center"/>
    </xf>
    <xf numFmtId="0" fontId="0" fillId="0" borderId="2" xfId="0" applyBorder="1" applyAlignment="1">
      <alignment vertical="center"/>
    </xf>
    <xf numFmtId="0" fontId="32" fillId="0" borderId="0" xfId="0" applyFont="1" applyBorder="1" applyAlignment="1">
      <alignment vertical="center"/>
    </xf>
    <xf numFmtId="0" fontId="0" fillId="0" borderId="0" xfId="0" applyAlignment="1">
      <alignment vertical="center"/>
    </xf>
    <xf numFmtId="0" fontId="32" fillId="0" borderId="0" xfId="0" applyFont="1" applyAlignment="1">
      <alignment horizontal="center" vertical="center" wrapText="1"/>
    </xf>
    <xf numFmtId="0" fontId="20" fillId="0" borderId="0" xfId="0" applyFont="1" applyAlignment="1">
      <alignment horizontal="left" vertical="center"/>
    </xf>
    <xf numFmtId="0" fontId="11" fillId="0" borderId="1" xfId="0" applyFont="1" applyBorder="1"/>
    <xf numFmtId="39" fontId="9" fillId="0" borderId="0" xfId="0" applyNumberFormat="1" applyFont="1"/>
    <xf numFmtId="0" fontId="11" fillId="0" borderId="0" xfId="0" applyFont="1" applyBorder="1"/>
    <xf numFmtId="39" fontId="9" fillId="3" borderId="0" xfId="0" applyNumberFormat="1" applyFont="1" applyFill="1"/>
    <xf numFmtId="164" fontId="9" fillId="0" borderId="2" xfId="1" applyNumberFormat="1" applyFont="1" applyFill="1" applyBorder="1"/>
    <xf numFmtId="39" fontId="11" fillId="3" borderId="0" xfId="0" applyNumberFormat="1" applyFont="1" applyFill="1"/>
    <xf numFmtId="44" fontId="11" fillId="3" borderId="0" xfId="17" applyNumberFormat="1" applyFont="1" applyFill="1"/>
    <xf numFmtId="39" fontId="11" fillId="3" borderId="0" xfId="1" applyNumberFormat="1" applyFont="1" applyFill="1" applyBorder="1"/>
    <xf numFmtId="0" fontId="11" fillId="0" borderId="0" xfId="0" applyFont="1" applyBorder="1" applyAlignment="1">
      <alignment horizontal="center"/>
    </xf>
    <xf numFmtId="164" fontId="9" fillId="0" borderId="2" xfId="1" applyNumberFormat="1" applyFont="1" applyBorder="1"/>
    <xf numFmtId="164" fontId="11" fillId="0" borderId="0" xfId="1" applyNumberFormat="1" applyFont="1" applyFill="1"/>
    <xf numFmtId="164" fontId="2" fillId="0" borderId="3" xfId="1" applyNumberFormat="1" applyFont="1" applyFill="1" applyBorder="1"/>
    <xf numFmtId="164" fontId="9" fillId="0" borderId="3" xfId="1" applyNumberFormat="1" applyFont="1" applyFill="1" applyBorder="1"/>
    <xf numFmtId="0" fontId="11" fillId="0" borderId="0" xfId="0" applyFont="1"/>
    <xf numFmtId="165" fontId="9" fillId="2" borderId="4" xfId="17" applyNumberFormat="1" applyFont="1" applyFill="1" applyBorder="1" applyAlignment="1">
      <alignment horizontal="left"/>
    </xf>
    <xf numFmtId="164" fontId="9" fillId="3" borderId="5" xfId="1" applyNumberFormat="1" applyFont="1" applyFill="1" applyBorder="1"/>
    <xf numFmtId="0" fontId="11" fillId="0" borderId="6" xfId="0" applyFont="1" applyBorder="1" applyAlignment="1">
      <alignment horizontal="center" wrapText="1"/>
    </xf>
    <xf numFmtId="0" fontId="2" fillId="0" borderId="0" xfId="0" applyFont="1" applyAlignment="1">
      <alignment horizontal="center" vertical="center"/>
    </xf>
    <xf numFmtId="0" fontId="11" fillId="0" borderId="7" xfId="0" applyFont="1" applyBorder="1" applyAlignment="1">
      <alignment horizontal="center" vertical="center"/>
    </xf>
    <xf numFmtId="3" fontId="9" fillId="3" borderId="5" xfId="0" applyNumberFormat="1" applyFont="1" applyFill="1" applyBorder="1"/>
    <xf numFmtId="3" fontId="9" fillId="3" borderId="1" xfId="0" applyNumberFormat="1" applyFont="1" applyFill="1" applyBorder="1"/>
    <xf numFmtId="3" fontId="9" fillId="3" borderId="4" xfId="0" applyNumberFormat="1" applyFont="1" applyFill="1" applyBorder="1"/>
    <xf numFmtId="164" fontId="9" fillId="0" borderId="3" xfId="1" applyNumberFormat="1" applyFont="1" applyFill="1" applyBorder="1" applyAlignment="1">
      <alignment horizontal="center" vertical="center"/>
    </xf>
    <xf numFmtId="168" fontId="11" fillId="0" borderId="0" xfId="0" applyNumberFormat="1" applyFont="1" applyAlignment="1">
      <alignment horizontal="center"/>
    </xf>
    <xf numFmtId="164" fontId="9" fillId="3" borderId="0" xfId="1" applyNumberFormat="1" applyFont="1" applyFill="1"/>
    <xf numFmtId="7" fontId="9" fillId="3" borderId="0" xfId="1" applyNumberFormat="1" applyFont="1" applyFill="1" applyAlignment="1">
      <alignment horizontal="center" vertical="center"/>
    </xf>
    <xf numFmtId="7" fontId="9" fillId="0" borderId="0" xfId="1" applyNumberFormat="1" applyFont="1" applyAlignment="1">
      <alignment horizontal="center" vertical="center"/>
    </xf>
    <xf numFmtId="39" fontId="9" fillId="3" borderId="0" xfId="1" applyNumberFormat="1" applyFont="1" applyFill="1" applyBorder="1"/>
    <xf numFmtId="2" fontId="9" fillId="3" borderId="0" xfId="2" applyNumberFormat="1" applyFont="1" applyFill="1" applyBorder="1"/>
    <xf numFmtId="164" fontId="9" fillId="2" borderId="0" xfId="1" applyNumberFormat="1" applyFont="1" applyFill="1" applyAlignment="1">
      <alignment horizontal="center" vertical="center"/>
    </xf>
    <xf numFmtId="164" fontId="9" fillId="0" borderId="0" xfId="1" applyNumberFormat="1" applyFont="1" applyFill="1" applyAlignment="1">
      <alignment horizontal="center" vertical="center"/>
    </xf>
    <xf numFmtId="168" fontId="11" fillId="5" borderId="0" xfId="0" applyNumberFormat="1" applyFont="1" applyFill="1" applyAlignment="1">
      <alignment horizontal="center"/>
    </xf>
    <xf numFmtId="7" fontId="11" fillId="0" borderId="0" xfId="1" applyNumberFormat="1" applyFont="1" applyAlignment="1">
      <alignment horizontal="center"/>
    </xf>
    <xf numFmtId="7" fontId="11" fillId="5" borderId="0" xfId="1" applyNumberFormat="1" applyFont="1" applyFill="1" applyAlignment="1">
      <alignment horizontal="center"/>
    </xf>
    <xf numFmtId="7" fontId="11" fillId="2" borderId="0" xfId="1" applyNumberFormat="1" applyFont="1" applyFill="1" applyAlignment="1">
      <alignment horizontal="center"/>
    </xf>
    <xf numFmtId="7" fontId="11" fillId="0" borderId="0" xfId="1" applyNumberFormat="1" applyFont="1" applyAlignment="1">
      <alignment horizontal="center" vertical="center"/>
    </xf>
    <xf numFmtId="7" fontId="9" fillId="2" borderId="0" xfId="1" applyNumberFormat="1" applyFont="1" applyFill="1" applyBorder="1" applyAlignment="1">
      <alignment horizontal="center" vertical="center"/>
    </xf>
    <xf numFmtId="167" fontId="9" fillId="5" borderId="1" xfId="30" applyNumberFormat="1" applyFont="1" applyFill="1" applyBorder="1"/>
    <xf numFmtId="164" fontId="9" fillId="0" borderId="8" xfId="1" applyNumberFormat="1" applyFont="1" applyFill="1" applyBorder="1"/>
    <xf numFmtId="0" fontId="12" fillId="0" borderId="0" xfId="0" applyFont="1" applyAlignment="1">
      <alignment horizontal="center" vertical="center"/>
    </xf>
    <xf numFmtId="9" fontId="9" fillId="0" borderId="8" xfId="0" applyNumberFormat="1" applyFont="1" applyBorder="1" applyAlignment="1">
      <alignment horizontal="center" vertical="center"/>
    </xf>
    <xf numFmtId="9" fontId="9" fillId="0" borderId="0" xfId="0" applyNumberFormat="1" applyFont="1" applyAlignment="1">
      <alignment horizontal="center" vertical="center"/>
    </xf>
    <xf numFmtId="9" fontId="9" fillId="0" borderId="8" xfId="1" applyNumberFormat="1" applyFont="1" applyFill="1" applyBorder="1" applyAlignment="1">
      <alignment horizontal="center" vertical="center"/>
    </xf>
    <xf numFmtId="9" fontId="9" fillId="0" borderId="0" xfId="1" applyNumberFormat="1" applyFont="1" applyFill="1" applyAlignment="1">
      <alignment horizontal="center" vertical="center"/>
    </xf>
    <xf numFmtId="0" fontId="12" fillId="0" borderId="8" xfId="0" applyFont="1" applyBorder="1"/>
    <xf numFmtId="9" fontId="9" fillId="2" borderId="8" xfId="0" applyNumberFormat="1" applyFont="1" applyFill="1" applyBorder="1" applyAlignment="1">
      <alignment horizontal="center" vertical="center"/>
    </xf>
    <xf numFmtId="9" fontId="9" fillId="2" borderId="0" xfId="0" applyNumberFormat="1" applyFont="1" applyFill="1" applyAlignment="1">
      <alignment horizontal="center" vertical="center"/>
    </xf>
    <xf numFmtId="9" fontId="9" fillId="2" borderId="8" xfId="1" applyNumberFormat="1" applyFont="1" applyFill="1" applyBorder="1" applyAlignment="1">
      <alignment horizontal="center" vertical="center"/>
    </xf>
    <xf numFmtId="9" fontId="9" fillId="2" borderId="0" xfId="1" applyNumberFormat="1" applyFont="1" applyFill="1" applyAlignment="1">
      <alignment horizontal="center" vertical="center"/>
    </xf>
    <xf numFmtId="9" fontId="11" fillId="2" borderId="0" xfId="0" applyNumberFormat="1" applyFont="1" applyFill="1" applyAlignment="1">
      <alignment horizontal="center" vertical="center"/>
    </xf>
    <xf numFmtId="9" fontId="11" fillId="0" borderId="0" xfId="0" applyNumberFormat="1" applyFont="1" applyAlignment="1">
      <alignment horizontal="center" vertical="center"/>
    </xf>
    <xf numFmtId="9" fontId="11" fillId="0" borderId="0" xfId="1" applyNumberFormat="1" applyFont="1" applyFill="1" applyAlignment="1">
      <alignment horizontal="center" vertical="center"/>
    </xf>
    <xf numFmtId="9" fontId="11" fillId="2" borderId="0" xfId="1" applyNumberFormat="1" applyFont="1" applyFill="1" applyAlignment="1">
      <alignment horizontal="center" vertical="center"/>
    </xf>
    <xf numFmtId="168" fontId="11" fillId="2" borderId="9" xfId="0" applyNumberFormat="1" applyFont="1" applyFill="1" applyBorder="1" applyAlignment="1">
      <alignment horizontal="center"/>
    </xf>
    <xf numFmtId="0" fontId="4" fillId="0" borderId="0" xfId="0" applyFont="1" applyBorder="1"/>
    <xf numFmtId="0" fontId="11" fillId="0" borderId="0" xfId="0" applyFont="1" applyBorder="1" applyAlignment="1">
      <alignment horizontal="center" wrapText="1"/>
    </xf>
    <xf numFmtId="0" fontId="12" fillId="0" borderId="0" xfId="0" applyFont="1" applyBorder="1" applyAlignment="1">
      <alignment horizontal="center" vertical="center"/>
    </xf>
    <xf numFmtId="0" fontId="9" fillId="0" borderId="0" xfId="1" applyNumberFormat="1" applyFont="1" applyBorder="1" applyAlignment="1">
      <alignment horizontal="center" vertical="center"/>
    </xf>
    <xf numFmtId="9" fontId="11" fillId="0" borderId="0" xfId="0" applyNumberFormat="1" applyFont="1" applyBorder="1" applyAlignment="1">
      <alignment horizontal="center" vertical="center"/>
    </xf>
    <xf numFmtId="9" fontId="11" fillId="0" borderId="0" xfId="0" applyNumberFormat="1" applyFont="1" applyFill="1" applyBorder="1" applyAlignment="1">
      <alignment horizontal="center" vertical="center"/>
    </xf>
    <xf numFmtId="169" fontId="22" fillId="2" borderId="5" xfId="1" applyNumberFormat="1" applyFont="1" applyFill="1" applyBorder="1" applyAlignment="1">
      <alignment horizontal="center" vertical="center"/>
    </xf>
    <xf numFmtId="169" fontId="23" fillId="5" borderId="0" xfId="1" applyNumberFormat="1" applyFont="1" applyFill="1" applyAlignment="1">
      <alignment horizontal="center" vertical="center"/>
    </xf>
    <xf numFmtId="169" fontId="22" fillId="2" borderId="0" xfId="1" applyNumberFormat="1" applyFont="1" applyFill="1" applyAlignment="1">
      <alignment horizontal="center" vertical="center"/>
    </xf>
    <xf numFmtId="169" fontId="22" fillId="5" borderId="0" xfId="1" applyNumberFormat="1" applyFont="1" applyFill="1" applyAlignment="1">
      <alignment horizontal="center" vertical="center"/>
    </xf>
    <xf numFmtId="7" fontId="22" fillId="2" borderId="0" xfId="1" applyNumberFormat="1" applyFont="1" applyFill="1" applyAlignment="1">
      <alignment horizontal="center" vertical="center"/>
    </xf>
    <xf numFmtId="0" fontId="22" fillId="0" borderId="0" xfId="0" applyFont="1" applyAlignment="1">
      <alignment horizontal="left" vertical="center"/>
    </xf>
    <xf numFmtId="7" fontId="21" fillId="2" borderId="0" xfId="1" applyNumberFormat="1" applyFont="1" applyFill="1" applyBorder="1" applyAlignment="1">
      <alignment horizontal="center" vertical="center"/>
    </xf>
    <xf numFmtId="168" fontId="11" fillId="3" borderId="0" xfId="0" applyNumberFormat="1" applyFont="1" applyFill="1" applyAlignment="1">
      <alignment horizontal="center" vertical="center"/>
    </xf>
    <xf numFmtId="168" fontId="11" fillId="0" borderId="0" xfId="1" applyNumberFormat="1" applyFont="1" applyAlignment="1">
      <alignment horizontal="center" vertical="center"/>
    </xf>
    <xf numFmtId="168" fontId="24" fillId="3" borderId="0" xfId="0" applyNumberFormat="1" applyFont="1" applyFill="1" applyAlignment="1">
      <alignment horizontal="center" vertical="center"/>
    </xf>
    <xf numFmtId="2" fontId="9" fillId="0" borderId="0" xfId="0" applyNumberFormat="1" applyFont="1" applyAlignment="1">
      <alignment horizontal="center" vertical="center"/>
    </xf>
    <xf numFmtId="168" fontId="9" fillId="0" borderId="0" xfId="0" applyNumberFormat="1" applyFont="1" applyAlignment="1">
      <alignment horizontal="center" vertical="center"/>
    </xf>
    <xf numFmtId="7" fontId="23" fillId="0" borderId="0" xfId="1" applyNumberFormat="1" applyFont="1" applyFill="1" applyAlignment="1">
      <alignment horizontal="center" vertical="center"/>
    </xf>
    <xf numFmtId="168" fontId="9" fillId="0" borderId="8" xfId="0" applyNumberFormat="1" applyFont="1" applyBorder="1" applyAlignment="1">
      <alignment horizontal="center" vertical="center"/>
    </xf>
    <xf numFmtId="7" fontId="9" fillId="0" borderId="0" xfId="1" applyNumberFormat="1" applyFont="1" applyFill="1"/>
    <xf numFmtId="0" fontId="11" fillId="0" borderId="0" xfId="1" applyNumberFormat="1" applyFont="1" applyBorder="1" applyAlignment="1">
      <alignment horizontal="center" vertical="center"/>
    </xf>
    <xf numFmtId="0" fontId="22" fillId="0" borderId="0" xfId="0" quotePrefix="1" applyFont="1" applyAlignment="1">
      <alignment horizontal="left"/>
    </xf>
    <xf numFmtId="0" fontId="22" fillId="0" borderId="0" xfId="0" applyFont="1" applyAlignment="1"/>
    <xf numFmtId="0" fontId="22" fillId="0" borderId="0" xfId="29" quotePrefix="1" applyFont="1" applyAlignment="1">
      <alignment horizontal="left" wrapText="1"/>
    </xf>
    <xf numFmtId="0" fontId="22" fillId="0" borderId="0" xfId="29" quotePrefix="1" applyFont="1" applyAlignment="1">
      <alignment horizontal="left"/>
    </xf>
    <xf numFmtId="164" fontId="22" fillId="0" borderId="0" xfId="1" applyNumberFormat="1" applyFont="1" applyFill="1"/>
    <xf numFmtId="0" fontId="22" fillId="0" borderId="0" xfId="0" applyFont="1"/>
    <xf numFmtId="0" fontId="22" fillId="0" borderId="0" xfId="0" applyFont="1" applyAlignment="1">
      <alignment horizontal="left"/>
    </xf>
    <xf numFmtId="0" fontId="22" fillId="0" borderId="0" xfId="29" quotePrefix="1" applyFont="1" applyAlignment="1">
      <alignment horizontal="left" vertical="center"/>
    </xf>
    <xf numFmtId="0" fontId="25" fillId="0" borderId="0" xfId="0" quotePrefix="1" applyFont="1" applyFill="1" applyAlignment="1">
      <alignment horizontal="left"/>
    </xf>
    <xf numFmtId="0" fontId="22" fillId="0" borderId="0" xfId="29" applyFont="1" applyAlignment="1">
      <alignment horizontal="left"/>
    </xf>
    <xf numFmtId="164" fontId="25" fillId="0" borderId="0" xfId="1" applyNumberFormat="1" applyFont="1" applyFill="1"/>
    <xf numFmtId="0" fontId="25" fillId="0" borderId="0" xfId="0" applyFont="1"/>
    <xf numFmtId="0" fontId="25" fillId="0" borderId="0" xfId="0" applyFont="1" applyAlignment="1">
      <alignment horizontal="right"/>
    </xf>
    <xf numFmtId="0" fontId="7" fillId="0" borderId="0" xfId="0" applyFont="1" applyAlignment="1">
      <alignment horizontal="right"/>
    </xf>
    <xf numFmtId="164" fontId="26" fillId="0" borderId="0" xfId="1" applyNumberFormat="1" applyFont="1"/>
    <xf numFmtId="164" fontId="27" fillId="0" borderId="0" xfId="1" applyNumberFormat="1" applyFont="1"/>
    <xf numFmtId="164" fontId="26" fillId="0" borderId="0" xfId="1" applyNumberFormat="1" applyFont="1" applyFill="1"/>
    <xf numFmtId="164" fontId="28" fillId="0" borderId="0" xfId="1" applyNumberFormat="1" applyFont="1"/>
    <xf numFmtId="0" fontId="11" fillId="0" borderId="0" xfId="0" applyFont="1" applyAlignment="1">
      <alignment horizontal="center" vertical="center"/>
    </xf>
    <xf numFmtId="0" fontId="11" fillId="0" borderId="0" xfId="0" applyFont="1" applyAlignment="1">
      <alignment horizontal="left" vertical="center"/>
    </xf>
    <xf numFmtId="0" fontId="33" fillId="0" borderId="0" xfId="28" applyFont="1"/>
    <xf numFmtId="0" fontId="34" fillId="0" borderId="0" xfId="28" applyFont="1"/>
    <xf numFmtId="0" fontId="35" fillId="0" borderId="0" xfId="28" applyFont="1"/>
    <xf numFmtId="0" fontId="36" fillId="0" borderId="0" xfId="28" applyFont="1"/>
    <xf numFmtId="0" fontId="34" fillId="0" borderId="2" xfId="28" applyFont="1" applyBorder="1" applyAlignment="1">
      <alignment horizontal="center" wrapText="1"/>
    </xf>
    <xf numFmtId="0" fontId="34" fillId="0" borderId="0" xfId="28" applyFont="1" applyBorder="1" applyAlignment="1">
      <alignment horizontal="center" wrapText="1"/>
    </xf>
    <xf numFmtId="0" fontId="37" fillId="0" borderId="0" xfId="28" applyFont="1"/>
    <xf numFmtId="0" fontId="38" fillId="0" borderId="0" xfId="28" applyFont="1"/>
    <xf numFmtId="164" fontId="35" fillId="2" borderId="1" xfId="10" applyNumberFormat="1" applyFont="1" applyFill="1" applyBorder="1"/>
    <xf numFmtId="164" fontId="39" fillId="2" borderId="1" xfId="10" applyNumberFormat="1" applyFont="1" applyFill="1" applyBorder="1"/>
    <xf numFmtId="164" fontId="35" fillId="0" borderId="0" xfId="10" applyNumberFormat="1" applyFont="1" applyFill="1" applyBorder="1"/>
    <xf numFmtId="164" fontId="35" fillId="2" borderId="1" xfId="10" applyNumberFormat="1" applyFont="1" applyFill="1" applyBorder="1" applyAlignment="1">
      <alignment horizontal="left" vertical="center"/>
    </xf>
    <xf numFmtId="164" fontId="34" fillId="6" borderId="5" xfId="28" applyNumberFormat="1" applyFont="1" applyFill="1" applyBorder="1"/>
    <xf numFmtId="164" fontId="35" fillId="6" borderId="1" xfId="10" applyNumberFormat="1" applyFont="1" applyFill="1" applyBorder="1" applyAlignment="1">
      <alignment horizontal="left" vertical="center"/>
    </xf>
    <xf numFmtId="165" fontId="35" fillId="6" borderId="0" xfId="18" applyNumberFormat="1" applyFont="1" applyFill="1"/>
    <xf numFmtId="164" fontId="35" fillId="6" borderId="0" xfId="28" applyNumberFormat="1" applyFont="1" applyFill="1"/>
    <xf numFmtId="44" fontId="34" fillId="6" borderId="0" xfId="18" applyFont="1" applyFill="1"/>
    <xf numFmtId="164" fontId="35" fillId="6" borderId="4" xfId="28" applyNumberFormat="1" applyFont="1" applyFill="1" applyBorder="1"/>
    <xf numFmtId="0" fontId="35" fillId="7" borderId="0" xfId="28" applyFont="1" applyFill="1"/>
    <xf numFmtId="0" fontId="34" fillId="7" borderId="0" xfId="28" applyFont="1" applyFill="1"/>
    <xf numFmtId="164" fontId="35" fillId="6" borderId="1" xfId="10" applyNumberFormat="1" applyFont="1" applyFill="1" applyBorder="1"/>
    <xf numFmtId="164" fontId="37" fillId="6" borderId="0" xfId="28" applyNumberFormat="1" applyFont="1" applyFill="1"/>
    <xf numFmtId="0" fontId="34" fillId="0" borderId="0" xfId="28" applyFont="1" applyAlignment="1">
      <alignment horizontal="left" wrapText="1"/>
    </xf>
    <xf numFmtId="0" fontId="33" fillId="4" borderId="0" xfId="28" applyFont="1" applyFill="1"/>
    <xf numFmtId="0" fontId="34" fillId="4" borderId="0" xfId="28" applyFont="1" applyFill="1"/>
    <xf numFmtId="0" fontId="35" fillId="4" borderId="0" xfId="28" applyFont="1" applyFill="1"/>
    <xf numFmtId="164" fontId="34" fillId="6" borderId="0" xfId="16" applyNumberFormat="1" applyFont="1" applyFill="1"/>
    <xf numFmtId="0" fontId="35" fillId="0" borderId="0" xfId="28" applyFont="1" applyBorder="1" applyAlignment="1">
      <alignment horizontal="left" wrapText="1"/>
    </xf>
    <xf numFmtId="0" fontId="35" fillId="0" borderId="0" xfId="28" applyFont="1" applyBorder="1" applyAlignment="1">
      <alignment horizontal="left"/>
    </xf>
    <xf numFmtId="0" fontId="35" fillId="0" borderId="0" xfId="28" applyFont="1" applyFill="1"/>
    <xf numFmtId="43" fontId="30" fillId="0" borderId="0" xfId="28" applyNumberFormat="1"/>
    <xf numFmtId="0" fontId="33" fillId="0" borderId="0" xfId="28" applyFont="1" applyFill="1"/>
    <xf numFmtId="0" fontId="34" fillId="0" borderId="0" xfId="28" applyFont="1" applyFill="1"/>
    <xf numFmtId="0" fontId="31" fillId="2" borderId="0" xfId="28" applyFont="1" applyFill="1" applyAlignment="1">
      <alignment horizontal="left" vertical="top" wrapText="1"/>
    </xf>
    <xf numFmtId="0" fontId="34" fillId="0" borderId="0" xfId="28" applyFont="1" applyFill="1" applyAlignment="1">
      <alignment horizontal="left"/>
    </xf>
    <xf numFmtId="0" fontId="34" fillId="0" borderId="0" xfId="28" applyFont="1" applyFill="1" applyBorder="1"/>
    <xf numFmtId="0" fontId="34" fillId="8" borderId="5" xfId="28" applyFont="1" applyFill="1" applyBorder="1" applyAlignment="1">
      <alignment horizontal="left"/>
    </xf>
    <xf numFmtId="164" fontId="34" fillId="0" borderId="0" xfId="16" applyNumberFormat="1" applyFont="1" applyFill="1" applyBorder="1"/>
    <xf numFmtId="0" fontId="40" fillId="2" borderId="0" xfId="28" applyFont="1" applyFill="1" applyAlignment="1">
      <alignment wrapText="1"/>
    </xf>
    <xf numFmtId="0" fontId="41" fillId="0" borderId="0" xfId="28" applyFont="1" applyFill="1"/>
    <xf numFmtId="43" fontId="41" fillId="0" borderId="0" xfId="28" applyNumberFormat="1" applyFont="1" applyFill="1"/>
    <xf numFmtId="0" fontId="34" fillId="2" borderId="5" xfId="16" applyNumberFormat="1" applyFont="1" applyFill="1" applyBorder="1" applyAlignment="1">
      <alignment horizontal="center" vertical="top"/>
    </xf>
    <xf numFmtId="0" fontId="41" fillId="7" borderId="0" xfId="28" applyFont="1" applyFill="1"/>
    <xf numFmtId="166" fontId="41" fillId="7" borderId="0" xfId="28" applyNumberFormat="1" applyFont="1" applyFill="1"/>
    <xf numFmtId="164" fontId="22" fillId="0" borderId="0" xfId="1" applyNumberFormat="1" applyFont="1"/>
    <xf numFmtId="0" fontId="14" fillId="2" borderId="5" xfId="0" applyFont="1" applyFill="1" applyBorder="1"/>
    <xf numFmtId="164" fontId="9" fillId="3" borderId="1" xfId="2" applyNumberFormat="1" applyFont="1" applyFill="1" applyBorder="1" applyAlignment="1">
      <alignment horizontal="left" wrapText="1"/>
    </xf>
    <xf numFmtId="0" fontId="14" fillId="3" borderId="1" xfId="0" applyFont="1" applyFill="1" applyBorder="1" applyAlignment="1">
      <alignment horizontal="center"/>
    </xf>
    <xf numFmtId="4" fontId="9" fillId="3" borderId="0" xfId="1" applyNumberFormat="1" applyFont="1" applyFill="1" applyAlignment="1">
      <alignment horizontal="center" vertical="center"/>
    </xf>
    <xf numFmtId="0" fontId="4" fillId="3" borderId="0" xfId="0" applyFont="1" applyFill="1"/>
    <xf numFmtId="164" fontId="2" fillId="3" borderId="0" xfId="1" applyNumberFormat="1" applyFont="1" applyFill="1"/>
    <xf numFmtId="7" fontId="22" fillId="3" borderId="3" xfId="1" applyNumberFormat="1" applyFont="1" applyFill="1" applyBorder="1"/>
    <xf numFmtId="164" fontId="2" fillId="3" borderId="3" xfId="1" applyNumberFormat="1" applyFont="1" applyFill="1" applyBorder="1"/>
    <xf numFmtId="164" fontId="9" fillId="3" borderId="3" xfId="1" applyNumberFormat="1" applyFont="1" applyFill="1" applyBorder="1" applyAlignment="1">
      <alignment horizontal="center" vertical="center"/>
    </xf>
    <xf numFmtId="7" fontId="11" fillId="3" borderId="3" xfId="1" applyNumberFormat="1" applyFont="1" applyFill="1" applyBorder="1"/>
    <xf numFmtId="168" fontId="22" fillId="3" borderId="5" xfId="0" applyNumberFormat="1" applyFont="1" applyFill="1" applyBorder="1" applyAlignment="1">
      <alignment horizontal="center" vertical="center"/>
    </xf>
    <xf numFmtId="168" fontId="11" fillId="3" borderId="0" xfId="0" applyNumberFormat="1" applyFont="1" applyFill="1" applyAlignment="1">
      <alignment horizontal="center"/>
    </xf>
    <xf numFmtId="7" fontId="22" fillId="3" borderId="5" xfId="1" applyNumberFormat="1" applyFont="1" applyFill="1" applyBorder="1" applyAlignment="1">
      <alignment horizontal="center"/>
    </xf>
    <xf numFmtId="7" fontId="11" fillId="3" borderId="5" xfId="1" applyNumberFormat="1" applyFont="1" applyFill="1" applyBorder="1" applyAlignment="1">
      <alignment horizontal="center" vertical="center"/>
    </xf>
    <xf numFmtId="168" fontId="11" fillId="3" borderId="0" xfId="29" applyNumberFormat="1" applyFont="1" applyFill="1" applyAlignment="1">
      <alignment horizontal="left"/>
    </xf>
    <xf numFmtId="0" fontId="11" fillId="3" borderId="0" xfId="29" applyFont="1" applyFill="1" applyAlignment="1">
      <alignment horizontal="left"/>
    </xf>
    <xf numFmtId="164" fontId="4" fillId="3" borderId="0" xfId="1" applyNumberFormat="1" applyFont="1" applyFill="1"/>
    <xf numFmtId="7" fontId="22" fillId="3" borderId="5" xfId="1" applyNumberFormat="1" applyFont="1" applyFill="1" applyBorder="1" applyAlignment="1">
      <alignment horizontal="center" vertical="center"/>
    </xf>
    <xf numFmtId="167" fontId="11" fillId="3" borderId="0" xfId="1" applyNumberFormat="1" applyFont="1" applyFill="1" applyAlignment="1">
      <alignment horizontal="center"/>
    </xf>
    <xf numFmtId="164" fontId="6" fillId="3" borderId="0" xfId="1" applyNumberFormat="1" applyFont="1" applyFill="1"/>
    <xf numFmtId="164" fontId="11" fillId="3" borderId="0" xfId="1" quotePrefix="1" applyNumberFormat="1" applyFont="1" applyFill="1"/>
    <xf numFmtId="164" fontId="9" fillId="3" borderId="1" xfId="1" applyNumberFormat="1" applyFont="1" applyFill="1" applyBorder="1" applyAlignment="1">
      <alignment horizontal="center" wrapText="1"/>
    </xf>
    <xf numFmtId="167" fontId="9" fillId="3" borderId="1" xfId="30" applyNumberFormat="1" applyFont="1" applyFill="1" applyBorder="1"/>
    <xf numFmtId="165" fontId="39" fillId="6" borderId="0" xfId="18" applyNumberFormat="1" applyFont="1" applyFill="1" applyAlignment="1">
      <alignment horizontal="right"/>
    </xf>
    <xf numFmtId="0" fontId="48" fillId="0" borderId="0" xfId="0" applyFont="1"/>
    <xf numFmtId="0" fontId="31" fillId="0" borderId="0" xfId="0" applyFont="1"/>
    <xf numFmtId="0" fontId="0" fillId="0" borderId="0" xfId="0" applyAlignment="1">
      <alignment horizontal="center"/>
    </xf>
    <xf numFmtId="0" fontId="49" fillId="0" borderId="2" xfId="0" applyFont="1" applyBorder="1" applyAlignment="1">
      <alignment vertical="center"/>
    </xf>
    <xf numFmtId="0" fontId="47" fillId="0" borderId="2" xfId="0" applyFont="1" applyBorder="1" applyAlignment="1">
      <alignment vertical="center"/>
    </xf>
    <xf numFmtId="4" fontId="46" fillId="0" borderId="2" xfId="0" applyNumberFormat="1" applyFont="1" applyBorder="1" applyAlignment="1">
      <alignment horizontal="right" vertical="center"/>
    </xf>
    <xf numFmtId="44" fontId="47" fillId="2" borderId="1" xfId="18" applyFont="1" applyFill="1" applyBorder="1" applyAlignment="1">
      <alignment horizontal="center" vertical="center" wrapText="1"/>
    </xf>
    <xf numFmtId="0" fontId="0" fillId="0" borderId="2" xfId="0" applyBorder="1"/>
    <xf numFmtId="0" fontId="49" fillId="0" borderId="0" xfId="0" applyFont="1" applyAlignment="1">
      <alignment horizontal="left" vertical="center"/>
    </xf>
    <xf numFmtId="0" fontId="46" fillId="0" borderId="0" xfId="0" applyFont="1" applyAlignment="1">
      <alignment horizontal="left" vertical="center" wrapText="1"/>
    </xf>
    <xf numFmtId="0" fontId="46" fillId="0" borderId="0" xfId="0" applyFont="1" applyBorder="1" applyAlignment="1">
      <alignment horizontal="left" vertical="center" wrapText="1"/>
    </xf>
    <xf numFmtId="4" fontId="46" fillId="0" borderId="0" xfId="0" applyNumberFormat="1" applyFont="1" applyBorder="1" applyAlignment="1">
      <alignment horizontal="right" vertical="center" wrapText="1"/>
    </xf>
    <xf numFmtId="43" fontId="46" fillId="0" borderId="0" xfId="10" applyFont="1" applyFill="1" applyAlignment="1">
      <alignment horizontal="center" vertical="center" wrapText="1"/>
    </xf>
    <xf numFmtId="0" fontId="46" fillId="0" borderId="0" xfId="0" applyFont="1" applyAlignment="1">
      <alignment horizontal="left" vertical="center"/>
    </xf>
    <xf numFmtId="43" fontId="46" fillId="2" borderId="1" xfId="10" applyFont="1" applyFill="1" applyBorder="1" applyAlignment="1">
      <alignment horizontal="center" vertical="center" wrapText="1"/>
    </xf>
    <xf numFmtId="0" fontId="50" fillId="0" borderId="0" xfId="0" applyFont="1" applyAlignment="1">
      <alignment horizontal="left" vertical="center"/>
    </xf>
    <xf numFmtId="0" fontId="51" fillId="0" borderId="0" xfId="0" applyFont="1" applyAlignment="1">
      <alignment horizontal="left" vertical="center" wrapText="1"/>
    </xf>
    <xf numFmtId="0" fontId="50" fillId="0" borderId="0" xfId="0" applyFont="1" applyAlignment="1">
      <alignment vertical="center"/>
    </xf>
    <xf numFmtId="0" fontId="51" fillId="0" borderId="0" xfId="0" applyFont="1" applyBorder="1" applyAlignment="1">
      <alignment horizontal="left" vertical="center" wrapText="1"/>
    </xf>
    <xf numFmtId="43" fontId="46" fillId="0" borderId="1" xfId="10" applyFont="1" applyFill="1" applyBorder="1" applyAlignment="1">
      <alignment horizontal="center" vertical="center" wrapText="1"/>
    </xf>
    <xf numFmtId="0" fontId="52" fillId="0" borderId="0" xfId="0" applyFont="1"/>
    <xf numFmtId="43" fontId="0" fillId="0" borderId="0" xfId="10" applyFont="1" applyAlignment="1">
      <alignment horizontal="center"/>
    </xf>
    <xf numFmtId="168" fontId="0" fillId="0" borderId="0" xfId="0" applyNumberFormat="1"/>
    <xf numFmtId="43" fontId="0" fillId="2" borderId="1" xfId="10" applyFont="1" applyFill="1" applyBorder="1" applyAlignment="1">
      <alignment horizontal="center"/>
    </xf>
    <xf numFmtId="0" fontId="0" fillId="0" borderId="0" xfId="0" applyAlignment="1">
      <alignment horizontal="left"/>
    </xf>
    <xf numFmtId="168" fontId="0" fillId="0" borderId="0" xfId="0" applyNumberFormat="1" applyAlignment="1">
      <alignment horizontal="center"/>
    </xf>
    <xf numFmtId="43" fontId="0" fillId="0" borderId="0" xfId="10" applyFont="1"/>
    <xf numFmtId="168" fontId="0" fillId="0" borderId="0" xfId="0" applyNumberFormat="1" applyBorder="1" applyAlignment="1">
      <alignment horizontal="center"/>
    </xf>
    <xf numFmtId="44" fontId="31" fillId="0" borderId="5" xfId="18" applyFont="1" applyBorder="1" applyAlignment="1">
      <alignment horizontal="center"/>
    </xf>
    <xf numFmtId="38" fontId="9" fillId="2" borderId="1" xfId="17" applyNumberFormat="1" applyFont="1" applyFill="1" applyBorder="1" applyAlignment="1">
      <alignment horizontal="center"/>
    </xf>
    <xf numFmtId="38" fontId="9" fillId="3" borderId="0" xfId="0" applyNumberFormat="1" applyFont="1" applyFill="1" applyAlignment="1">
      <alignment horizontal="center" vertical="center"/>
    </xf>
    <xf numFmtId="44" fontId="11" fillId="2" borderId="5" xfId="1" applyNumberFormat="1" applyFont="1" applyFill="1" applyBorder="1" applyAlignment="1">
      <alignment horizontal="center" vertic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2" fillId="0" borderId="0" xfId="0" applyFont="1" applyAlignment="1">
      <alignment horizontal="left"/>
    </xf>
    <xf numFmtId="0" fontId="36" fillId="0" borderId="0" xfId="28" applyFont="1" applyAlignment="1">
      <alignment horizontal="center"/>
    </xf>
    <xf numFmtId="0" fontId="34" fillId="0" borderId="0" xfId="28" applyFont="1" applyAlignment="1">
      <alignment horizontal="left" wrapText="1"/>
    </xf>
    <xf numFmtId="4" fontId="46" fillId="0" borderId="12" xfId="0" applyNumberFormat="1" applyFont="1" applyBorder="1" applyAlignment="1">
      <alignment horizontal="center" vertical="center" wrapText="1"/>
    </xf>
    <xf numFmtId="4" fontId="46" fillId="0" borderId="2" xfId="0" applyNumberFormat="1" applyFont="1" applyBorder="1" applyAlignment="1">
      <alignment horizontal="center" vertical="center" wrapText="1"/>
    </xf>
    <xf numFmtId="0" fontId="3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center" vertical="center"/>
    </xf>
    <xf numFmtId="0" fontId="5" fillId="0" borderId="0" xfId="27" applyFont="1" applyAlignment="1" applyProtection="1">
      <alignment horizontal="left"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xf numFmtId="165" fontId="35" fillId="2" borderId="0" xfId="18" applyNumberFormat="1" applyFont="1" applyFill="1"/>
  </cellXfs>
  <cellStyles count="39">
    <cellStyle name="Comma" xfId="1" builtinId="3"/>
    <cellStyle name="Comma 2" xfId="2"/>
    <cellStyle name="Comma 2 2" xfId="3"/>
    <cellStyle name="Comma 2 3" xfId="4"/>
    <cellStyle name="Comma 2 3 2" xfId="5"/>
    <cellStyle name="Comma 2 3 3" xfId="6"/>
    <cellStyle name="Comma 2 3 3 2" xfId="7"/>
    <cellStyle name="Comma 3" xfId="8"/>
    <cellStyle name="Comma 3 2" xfId="9"/>
    <cellStyle name="Comma 3 3" xfId="10"/>
    <cellStyle name="Comma 4" xfId="11"/>
    <cellStyle name="Comma 5" xfId="12"/>
    <cellStyle name="Comma 5 2" xfId="13"/>
    <cellStyle name="Comma 5 3" xfId="14"/>
    <cellStyle name="Comma 5 3 2" xfId="15"/>
    <cellStyle name="Comma 6" xfId="16"/>
    <cellStyle name="Currency" xfId="17" builtinId="4"/>
    <cellStyle name="Currency 2" xfId="18"/>
    <cellStyle name="Currency 3" xfId="19"/>
    <cellStyle name="Currency 3 2" xfId="20"/>
    <cellStyle name="Currency 3 3" xfId="21"/>
    <cellStyle name="Currency 3 3 2" xfId="22"/>
    <cellStyle name="Currency 3 3 3" xfId="23"/>
    <cellStyle name="Currency 3 3 3 2" xfId="24"/>
    <cellStyle name="Currency 4" xfId="25"/>
    <cellStyle name="Currency 5" xfId="26"/>
    <cellStyle name="Hyperlink" xfId="27" builtinId="8"/>
    <cellStyle name="Normal" xfId="0" builtinId="0"/>
    <cellStyle name="Normal 2" xfId="28"/>
    <cellStyle name="Normal 3" xfId="29"/>
    <cellStyle name="Percent" xfId="30" builtinId="5"/>
    <cellStyle name="Percent 2" xfId="31"/>
    <cellStyle name="Percent 3" xfId="32"/>
    <cellStyle name="Percent 3 2" xfId="33"/>
    <cellStyle name="Percent 3 3" xfId="34"/>
    <cellStyle name="Percent 3 3 2" xfId="35"/>
    <cellStyle name="Percent 4" xfId="36"/>
    <cellStyle name="Percent 4 2" xfId="37"/>
    <cellStyle name="Percent 5"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vmlDrawing1.vml.rels><?xml version="1.0" encoding="UTF-8" standalone="no"?>
<Relationships xmlns="http://schemas.openxmlformats.org/package/2006/relationships">
<Relationship Id="rId1" Target="../media/image1.png" Type="http://schemas.openxmlformats.org/officeDocument/2006/relationships/imag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http://policy.umn.edu/Policies/Finance/Accounting/INTERNALSALES_PROC05.html" TargetMode="External" Type="http://schemas.openxmlformats.org/officeDocument/2006/relationships/hyperlink"/>
<Relationship Id="rId2" Target="../printerSettings/printerSettings4.bin" Type="http://schemas.openxmlformats.org/officeDocument/2006/relationships/printerSettings"/>
<Relationship Id="rId3"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opLeftCell="A16" zoomScale="70" zoomScaleNormal="70" workbookViewId="0">
      <selection activeCell="I55" sqref="I55"/>
    </sheetView>
  </sheetViews>
  <sheetFormatPr defaultRowHeight="16.5"/>
  <cols>
    <col min="1" max="1" width="64" style="6" customWidth="1"/>
    <col min="2" max="2" width="18" style="8" customWidth="1"/>
    <col min="3" max="3" width="18.7109375" style="8" customWidth="1"/>
    <col min="4" max="4" width="20.42578125" style="8" customWidth="1"/>
    <col min="5" max="5" width="4.85546875" style="8" customWidth="1"/>
    <col min="6" max="6" width="19.42578125" style="2" customWidth="1"/>
    <col min="7" max="7" width="22.7109375" style="2" customWidth="1"/>
    <col min="8" max="8" width="36" style="2" customWidth="1"/>
    <col min="9" max="9" width="22" style="2" customWidth="1"/>
    <col min="10" max="10" width="16.85546875" style="2" customWidth="1"/>
    <col min="11" max="11" width="16.7109375" style="1" customWidth="1"/>
    <col min="12" max="12" width="23.42578125" style="1" customWidth="1"/>
    <col min="13" max="16384" width="9.140625" style="1"/>
  </cols>
  <sheetData>
    <row r="1" spans="1:15" ht="22.15" customHeight="1">
      <c r="A1" s="245" t="s">
        <v>135</v>
      </c>
      <c r="B1" s="245"/>
      <c r="C1" s="245"/>
      <c r="D1" s="245"/>
      <c r="E1" s="245"/>
      <c r="F1" s="245"/>
      <c r="G1" s="245"/>
      <c r="H1" s="245"/>
      <c r="I1" s="245"/>
      <c r="J1" s="245"/>
    </row>
    <row r="2" spans="1:15" ht="21" thickBot="1">
      <c r="A2" s="19" t="s">
        <v>57</v>
      </c>
      <c r="B2" s="20"/>
      <c r="C2" s="20"/>
      <c r="D2" s="20"/>
      <c r="E2" s="20"/>
      <c r="F2" s="20"/>
      <c r="G2" s="20"/>
      <c r="H2" s="20"/>
      <c r="I2" s="20"/>
      <c r="J2" s="20"/>
      <c r="K2" s="20"/>
    </row>
    <row r="3" spans="1:15" s="9" customFormat="1" ht="24" thickBot="1">
      <c r="A3" s="21" t="s">
        <v>2</v>
      </c>
      <c r="B3" s="22"/>
      <c r="C3" s="22"/>
      <c r="D3" s="186"/>
      <c r="E3" s="22"/>
      <c r="F3" s="22"/>
      <c r="G3" s="22"/>
      <c r="H3" s="22"/>
      <c r="I3" s="188" t="s">
        <v>3</v>
      </c>
      <c r="J3" s="22"/>
    </row>
    <row r="4" spans="1:15" s="9" customFormat="1" ht="24" thickBot="1">
      <c r="A4" s="21"/>
      <c r="B4" s="22"/>
      <c r="C4" s="22"/>
      <c r="D4" s="22"/>
      <c r="E4" s="22"/>
      <c r="F4" s="22"/>
      <c r="G4" s="22"/>
      <c r="H4" s="22"/>
      <c r="I4" s="22"/>
      <c r="J4" s="22"/>
      <c r="K4" s="22"/>
    </row>
    <row r="5" spans="1:15" ht="39" customHeight="1">
      <c r="A5" s="13"/>
      <c r="B5" s="242" t="s">
        <v>11</v>
      </c>
      <c r="C5" s="243"/>
      <c r="D5" s="244"/>
      <c r="E5" s="53"/>
      <c r="F5" s="14"/>
      <c r="G5" s="14"/>
      <c r="H5" s="26" t="s">
        <v>24</v>
      </c>
      <c r="I5" s="27" t="s">
        <v>29</v>
      </c>
      <c r="J5" s="27" t="s">
        <v>25</v>
      </c>
      <c r="K5" s="61" t="s">
        <v>8</v>
      </c>
      <c r="L5" s="63" t="s">
        <v>63</v>
      </c>
    </row>
    <row r="6" spans="1:15" ht="37.5" customHeight="1">
      <c r="B6" s="23" t="s">
        <v>137</v>
      </c>
      <c r="C6" s="23" t="s">
        <v>136</v>
      </c>
      <c r="D6" s="23" t="s">
        <v>138</v>
      </c>
      <c r="E6" s="24"/>
      <c r="F6" s="45" t="s">
        <v>58</v>
      </c>
      <c r="G6" s="47"/>
      <c r="H6" s="28"/>
      <c r="I6" s="187" t="s">
        <v>4</v>
      </c>
      <c r="J6" s="11"/>
      <c r="K6" s="239"/>
      <c r="L6" s="65">
        <f>+J6*K13</f>
        <v>0</v>
      </c>
    </row>
    <row r="7" spans="1:15" ht="18.75">
      <c r="A7" s="121" t="s">
        <v>56</v>
      </c>
      <c r="F7" s="14"/>
      <c r="G7" s="14"/>
      <c r="H7" s="28"/>
      <c r="I7" s="187" t="s">
        <v>26</v>
      </c>
      <c r="J7" s="11"/>
      <c r="K7" s="239"/>
      <c r="L7" s="65">
        <f>+J7*K14</f>
        <v>0</v>
      </c>
    </row>
    <row r="8" spans="1:15" ht="19.5" thickBot="1">
      <c r="A8" s="122" t="s">
        <v>1</v>
      </c>
      <c r="B8" s="15">
        <f>IF(J6&gt;0,(J6/K6),0)</f>
        <v>0</v>
      </c>
      <c r="C8" s="16"/>
      <c r="D8" s="16"/>
      <c r="E8" s="24"/>
      <c r="F8" s="48">
        <f>SUM(B8:D8)</f>
        <v>0</v>
      </c>
      <c r="G8" s="46"/>
      <c r="H8" s="28"/>
      <c r="I8" s="187" t="s">
        <v>27</v>
      </c>
      <c r="J8" s="59"/>
      <c r="K8" s="239"/>
      <c r="L8" s="66">
        <f>+J8*K15</f>
        <v>0</v>
      </c>
    </row>
    <row r="9" spans="1:15" ht="19.5" thickBot="1">
      <c r="A9" s="122" t="s">
        <v>0</v>
      </c>
      <c r="B9" s="16"/>
      <c r="C9" s="15">
        <f>IF(K7&gt;0,(J7/K7),0)</f>
        <v>0</v>
      </c>
      <c r="D9" s="16"/>
      <c r="E9" s="24"/>
      <c r="F9" s="48">
        <f>SUM(B9:D9)</f>
        <v>0</v>
      </c>
      <c r="G9" s="46"/>
      <c r="H9" s="14"/>
      <c r="I9" s="12"/>
      <c r="J9" s="60">
        <f>SUM(J6:J8)</f>
        <v>0</v>
      </c>
      <c r="K9" s="240">
        <f>SUM(K6:K8)</f>
        <v>0</v>
      </c>
      <c r="L9" s="64">
        <f>SUM(L6:L8)</f>
        <v>0</v>
      </c>
    </row>
    <row r="10" spans="1:15" ht="18.75">
      <c r="A10" s="122" t="s">
        <v>6</v>
      </c>
      <c r="B10" s="16"/>
      <c r="C10" s="16"/>
      <c r="D10" s="15">
        <f>IF(K8&gt;0,(J8/K8),0)</f>
        <v>0</v>
      </c>
      <c r="E10" s="24"/>
      <c r="F10" s="48">
        <f>SUM(B10:D10)</f>
        <v>0</v>
      </c>
      <c r="G10" s="46"/>
      <c r="H10" s="12" t="s">
        <v>7</v>
      </c>
      <c r="J10" s="12"/>
      <c r="K10" s="14"/>
    </row>
    <row r="11" spans="1:15" ht="18.75">
      <c r="A11" s="122"/>
      <c r="B11" s="16"/>
      <c r="C11" s="16"/>
      <c r="D11" s="16"/>
      <c r="E11" s="24"/>
      <c r="F11" s="14"/>
      <c r="G11" s="14"/>
      <c r="H11" s="12" t="s">
        <v>10</v>
      </c>
      <c r="J11" s="12"/>
      <c r="K11" s="14"/>
    </row>
    <row r="12" spans="1:15" ht="32.25">
      <c r="A12" s="121" t="s">
        <v>77</v>
      </c>
      <c r="B12" s="16"/>
      <c r="C12" s="16"/>
      <c r="D12" s="16"/>
      <c r="E12" s="24"/>
      <c r="F12" s="14"/>
      <c r="G12" s="14"/>
      <c r="H12" s="23" t="s">
        <v>28</v>
      </c>
      <c r="J12" s="32" t="s">
        <v>29</v>
      </c>
      <c r="K12" s="23" t="s">
        <v>147</v>
      </c>
    </row>
    <row r="13" spans="1:15" ht="37.5" customHeight="1">
      <c r="A13" s="122" t="s">
        <v>1</v>
      </c>
      <c r="B13" s="15">
        <f>B8*H13</f>
        <v>0</v>
      </c>
      <c r="C13" s="16"/>
      <c r="D13" s="16"/>
      <c r="E13" s="24"/>
      <c r="F13" s="48">
        <f>SUM(B13:D13)</f>
        <v>0</v>
      </c>
      <c r="G13" s="12"/>
      <c r="H13" s="82">
        <v>0.28399999999999997</v>
      </c>
      <c r="I13" s="12" t="s">
        <v>14</v>
      </c>
      <c r="J13" s="29" t="s">
        <v>137</v>
      </c>
      <c r="K13" s="30">
        <v>0.28399999999999997</v>
      </c>
    </row>
    <row r="14" spans="1:15" ht="18.75">
      <c r="A14" s="122" t="s">
        <v>0</v>
      </c>
      <c r="B14" s="16"/>
      <c r="C14" s="15">
        <f>C9*H14</f>
        <v>0</v>
      </c>
      <c r="D14" s="16"/>
      <c r="E14" s="24"/>
      <c r="F14" s="48">
        <f>SUM(B14:D14)</f>
        <v>0</v>
      </c>
      <c r="G14" s="12"/>
      <c r="H14" s="82">
        <v>0.34200000000000003</v>
      </c>
      <c r="I14" s="12" t="s">
        <v>14</v>
      </c>
      <c r="J14" s="29" t="s">
        <v>136</v>
      </c>
      <c r="K14" s="30">
        <v>0.34200000000000003</v>
      </c>
    </row>
    <row r="15" spans="1:15" ht="32.25">
      <c r="A15" s="122" t="s">
        <v>6</v>
      </c>
      <c r="B15" s="16"/>
      <c r="C15" s="16"/>
      <c r="D15" s="15">
        <f>D10*H15</f>
        <v>0</v>
      </c>
      <c r="E15" s="24"/>
      <c r="F15" s="48">
        <f>SUM(B15:D15)</f>
        <v>0</v>
      </c>
      <c r="G15" s="12"/>
      <c r="H15" s="82">
        <v>0.23</v>
      </c>
      <c r="I15" s="12" t="s">
        <v>14</v>
      </c>
      <c r="J15" s="29" t="s">
        <v>139</v>
      </c>
      <c r="K15" s="30">
        <v>0.23</v>
      </c>
    </row>
    <row r="16" spans="1:15" ht="40.5" customHeight="1">
      <c r="A16" s="122"/>
      <c r="B16" s="25"/>
      <c r="C16" s="25"/>
      <c r="D16" s="25"/>
      <c r="E16" s="24"/>
      <c r="F16" s="54"/>
      <c r="G16" s="12"/>
      <c r="H16" s="82">
        <v>0.17699999999999999</v>
      </c>
      <c r="I16" s="31"/>
      <c r="J16" s="29" t="s">
        <v>140</v>
      </c>
      <c r="K16" s="30">
        <v>0.17699999999999999</v>
      </c>
      <c r="O16" s="62"/>
    </row>
    <row r="17" spans="1:14" ht="39" customHeight="1">
      <c r="A17" s="122" t="s">
        <v>91</v>
      </c>
      <c r="B17" s="33">
        <f>+B8+B13</f>
        <v>0</v>
      </c>
      <c r="C17" s="33">
        <f>+C9+C14</f>
        <v>0</v>
      </c>
      <c r="D17" s="33">
        <f>+D10+D15</f>
        <v>0</v>
      </c>
      <c r="E17" s="24"/>
      <c r="F17" s="50">
        <f>SUM(B17:D17)</f>
        <v>0</v>
      </c>
      <c r="G17" s="12"/>
      <c r="H17" s="82">
        <v>7.6999999999999999E-2</v>
      </c>
      <c r="I17" s="12"/>
      <c r="J17" s="207" t="s">
        <v>141</v>
      </c>
      <c r="K17" s="208">
        <v>7.6999999999999999E-2</v>
      </c>
    </row>
    <row r="18" spans="1:14" ht="18.75">
      <c r="A18" s="122"/>
      <c r="B18" s="33"/>
      <c r="C18" s="33"/>
      <c r="D18" s="33"/>
      <c r="E18" s="24"/>
      <c r="F18" s="50"/>
      <c r="G18" s="12"/>
      <c r="I18" s="12"/>
      <c r="J18" s="12"/>
      <c r="K18" s="12"/>
    </row>
    <row r="19" spans="1:14" ht="18.75">
      <c r="A19" s="122" t="s">
        <v>64</v>
      </c>
      <c r="B19" s="33"/>
      <c r="C19" s="33"/>
      <c r="D19" s="33"/>
      <c r="E19" s="24"/>
      <c r="F19" s="50"/>
      <c r="G19" s="70">
        <f>+J9</f>
        <v>0</v>
      </c>
      <c r="H19" s="12"/>
      <c r="I19" s="12"/>
      <c r="J19" s="12"/>
      <c r="K19" s="12"/>
    </row>
    <row r="20" spans="1:14" ht="18.75">
      <c r="A20" s="122"/>
      <c r="B20" s="33"/>
      <c r="C20" s="33"/>
      <c r="D20" s="33"/>
      <c r="E20" s="24"/>
      <c r="F20" s="50"/>
      <c r="G20" s="71"/>
      <c r="H20" s="12"/>
      <c r="I20" s="12"/>
      <c r="J20" s="12"/>
      <c r="K20" s="12"/>
    </row>
    <row r="21" spans="1:14" ht="20.25">
      <c r="A21" s="122" t="s">
        <v>65</v>
      </c>
      <c r="B21" s="33"/>
      <c r="C21" s="33"/>
      <c r="D21" s="33"/>
      <c r="E21" s="24"/>
      <c r="F21" s="50"/>
      <c r="G21" s="70">
        <f>+L9</f>
        <v>0</v>
      </c>
      <c r="H21" s="58" t="s">
        <v>71</v>
      </c>
      <c r="I21" s="12"/>
      <c r="K21" s="89" t="s">
        <v>73</v>
      </c>
      <c r="L21" s="12"/>
      <c r="N21" s="58" t="s">
        <v>58</v>
      </c>
    </row>
    <row r="22" spans="1:14" ht="32.25">
      <c r="A22" s="122" t="s">
        <v>103</v>
      </c>
      <c r="B22" s="16"/>
      <c r="C22" s="16"/>
      <c r="D22" s="16"/>
      <c r="E22" s="24"/>
      <c r="F22" s="12"/>
      <c r="G22" s="12" t="s">
        <v>66</v>
      </c>
      <c r="H22" s="23" t="s">
        <v>4</v>
      </c>
      <c r="I22" s="23" t="s">
        <v>5</v>
      </c>
      <c r="J22" s="23" t="s">
        <v>9</v>
      </c>
      <c r="K22" s="23" t="s">
        <v>4</v>
      </c>
      <c r="L22" s="23" t="s">
        <v>5</v>
      </c>
      <c r="M22" s="23" t="s">
        <v>9</v>
      </c>
      <c r="N22" s="84" t="s">
        <v>72</v>
      </c>
    </row>
    <row r="23" spans="1:14" ht="24" customHeight="1">
      <c r="A23" s="123" t="s">
        <v>78</v>
      </c>
      <c r="B23" s="72">
        <f>+H23</f>
        <v>0</v>
      </c>
      <c r="C23" s="72">
        <f>+I23</f>
        <v>0</v>
      </c>
      <c r="D23" s="72">
        <f>+J23</f>
        <v>0</v>
      </c>
      <c r="E23" s="24"/>
      <c r="F23" s="48">
        <f>SUM(B23:D23)</f>
        <v>0</v>
      </c>
      <c r="G23" s="74"/>
      <c r="H23" s="189">
        <f>IFERROR((G23*K23)/K$6,0)</f>
        <v>0</v>
      </c>
      <c r="I23" s="189">
        <f>+IFERROR((G23*L23)/K$7,)</f>
        <v>0</v>
      </c>
      <c r="J23" s="189">
        <f>IFERROR(+(G23*M23)/K$8,0)</f>
        <v>0</v>
      </c>
      <c r="K23" s="90"/>
      <c r="L23" s="91"/>
      <c r="M23" s="94"/>
      <c r="N23" s="95">
        <f>SUM(K23:M23)</f>
        <v>0</v>
      </c>
    </row>
    <row r="24" spans="1:14" ht="18.75">
      <c r="A24" s="121"/>
      <c r="B24" s="69"/>
      <c r="C24" s="69"/>
      <c r="D24" s="69"/>
      <c r="E24" s="24"/>
      <c r="F24" s="48"/>
      <c r="G24" s="75"/>
      <c r="H24" s="189"/>
      <c r="I24" s="190"/>
      <c r="J24" s="190"/>
      <c r="K24" s="85"/>
      <c r="L24" s="86"/>
      <c r="M24" s="95"/>
      <c r="N24" s="95"/>
    </row>
    <row r="25" spans="1:14" ht="18.75">
      <c r="A25" s="121" t="s">
        <v>79</v>
      </c>
      <c r="B25" s="15">
        <f>+H25</f>
        <v>0</v>
      </c>
      <c r="C25" s="15">
        <f>+I25</f>
        <v>0</v>
      </c>
      <c r="D25" s="15">
        <f>+J25</f>
        <v>0</v>
      </c>
      <c r="E25" s="24"/>
      <c r="F25" s="48">
        <f t="shared" ref="F25:F41" si="0">SUM(B25:D25)</f>
        <v>0</v>
      </c>
      <c r="G25" s="74"/>
      <c r="H25" s="189">
        <f>IFERROR((G25*K25)/K$6,0)</f>
        <v>0</v>
      </c>
      <c r="I25" s="189">
        <f>+IFERROR((G25*L25)/K$7,)</f>
        <v>0</v>
      </c>
      <c r="J25" s="189">
        <f>IFERROR(+(G25*M25)/K$8,0)</f>
        <v>0</v>
      </c>
      <c r="K25" s="90"/>
      <c r="L25" s="91"/>
      <c r="M25" s="94"/>
      <c r="N25" s="95">
        <f>SUM(K25:M25)</f>
        <v>0</v>
      </c>
    </row>
    <row r="26" spans="1:14" ht="18.75">
      <c r="A26" s="121"/>
      <c r="B26" s="15"/>
      <c r="C26" s="15"/>
      <c r="D26" s="15"/>
      <c r="E26" s="24"/>
      <c r="F26" s="48"/>
      <c r="G26" s="75"/>
      <c r="H26" s="189"/>
      <c r="I26" s="190"/>
      <c r="J26" s="190"/>
      <c r="K26" s="118"/>
      <c r="L26" s="115"/>
      <c r="M26" s="95"/>
      <c r="N26" s="95"/>
    </row>
    <row r="27" spans="1:14" ht="18.75">
      <c r="A27" s="121" t="s">
        <v>80</v>
      </c>
      <c r="B27" s="15">
        <f>+H27</f>
        <v>0</v>
      </c>
      <c r="C27" s="15">
        <f>+I27</f>
        <v>0</v>
      </c>
      <c r="D27" s="15">
        <f>+J27</f>
        <v>0</v>
      </c>
      <c r="E27" s="24"/>
      <c r="F27" s="48">
        <f t="shared" si="0"/>
        <v>0</v>
      </c>
      <c r="G27" s="74"/>
      <c r="H27" s="189">
        <f>IFERROR((G27*K27)/K$6,0)</f>
        <v>0</v>
      </c>
      <c r="I27" s="189">
        <f>+IFERROR((G27*L27)/K$7,)</f>
        <v>0</v>
      </c>
      <c r="J27" s="189">
        <f>IFERROR(+(G27*M27)/K$8,0)</f>
        <v>0</v>
      </c>
      <c r="K27" s="90"/>
      <c r="L27" s="91"/>
      <c r="M27" s="94"/>
      <c r="N27" s="95">
        <f>SUM(K27:M27)</f>
        <v>0</v>
      </c>
    </row>
    <row r="28" spans="1:14" ht="18.75">
      <c r="A28" s="121" t="s">
        <v>92</v>
      </c>
      <c r="B28" s="15"/>
      <c r="C28" s="15"/>
      <c r="D28" s="15"/>
      <c r="E28" s="24"/>
      <c r="F28" s="48"/>
      <c r="G28" s="75"/>
      <c r="H28" s="189"/>
      <c r="I28" s="190"/>
      <c r="J28" s="190"/>
      <c r="K28" s="118"/>
      <c r="L28" s="86"/>
      <c r="M28" s="95"/>
      <c r="N28" s="95"/>
    </row>
    <row r="29" spans="1:14" ht="18.75">
      <c r="A29" s="121" t="s">
        <v>81</v>
      </c>
      <c r="B29" s="15">
        <f>+H29</f>
        <v>0</v>
      </c>
      <c r="C29" s="15">
        <f>+I29</f>
        <v>0</v>
      </c>
      <c r="D29" s="15">
        <f>+J29</f>
        <v>0</v>
      </c>
      <c r="E29" s="24"/>
      <c r="F29" s="48">
        <f t="shared" si="0"/>
        <v>0</v>
      </c>
      <c r="G29" s="74"/>
      <c r="H29" s="189">
        <f>IFERROR((G29*K29)/K$6,0)</f>
        <v>0</v>
      </c>
      <c r="I29" s="189">
        <f>+IFERROR((G29*L29)/K$7,)</f>
        <v>0</v>
      </c>
      <c r="J29" s="189">
        <f>IFERROR(+(G29*M29)/K$8,0)</f>
        <v>0</v>
      </c>
      <c r="K29" s="90"/>
      <c r="L29" s="91"/>
      <c r="M29" s="94"/>
      <c r="N29" s="95">
        <f>SUM(K29:M29)</f>
        <v>0</v>
      </c>
    </row>
    <row r="30" spans="1:14" ht="18.75">
      <c r="A30" s="121"/>
      <c r="B30" s="69"/>
      <c r="C30" s="69"/>
      <c r="D30" s="69"/>
      <c r="E30" s="24"/>
      <c r="F30" s="48"/>
      <c r="G30" s="75"/>
      <c r="H30" s="189"/>
      <c r="I30" s="190"/>
      <c r="J30" s="190"/>
      <c r="K30" s="85"/>
      <c r="L30" s="86"/>
      <c r="M30" s="95"/>
      <c r="N30" s="95"/>
    </row>
    <row r="31" spans="1:14" ht="18.75">
      <c r="A31" s="121" t="s">
        <v>82</v>
      </c>
      <c r="B31" s="15">
        <f>+H31</f>
        <v>0</v>
      </c>
      <c r="C31" s="15">
        <f>+I31</f>
        <v>0</v>
      </c>
      <c r="D31" s="15">
        <f>+J31</f>
        <v>0</v>
      </c>
      <c r="E31" s="24"/>
      <c r="F31" s="48">
        <f t="shared" si="0"/>
        <v>0</v>
      </c>
      <c r="G31" s="74"/>
      <c r="H31" s="189">
        <f>IFERROR((G31*K31)/K$6,0)</f>
        <v>0</v>
      </c>
      <c r="I31" s="189">
        <f>+IFERROR((G31*L31)/K$7,)</f>
        <v>0</v>
      </c>
      <c r="J31" s="189">
        <f>IFERROR(+(G31*M31)/K$8,0)</f>
        <v>0</v>
      </c>
      <c r="K31" s="90"/>
      <c r="L31" s="91"/>
      <c r="M31" s="94"/>
      <c r="N31" s="95">
        <f>SUM(K31:M31)</f>
        <v>0</v>
      </c>
    </row>
    <row r="32" spans="1:14" ht="18.75">
      <c r="A32" s="121"/>
      <c r="B32" s="69"/>
      <c r="C32" s="69"/>
      <c r="D32" s="69"/>
      <c r="E32" s="24"/>
      <c r="F32" s="48"/>
      <c r="G32" s="75"/>
      <c r="H32" s="189"/>
      <c r="I32" s="190"/>
      <c r="J32" s="190"/>
      <c r="K32" s="85"/>
      <c r="L32" s="86"/>
      <c r="M32" s="95"/>
      <c r="N32" s="95"/>
    </row>
    <row r="33" spans="1:14" ht="18.75">
      <c r="A33" s="121" t="s">
        <v>83</v>
      </c>
      <c r="B33" s="15">
        <f>+H33</f>
        <v>0</v>
      </c>
      <c r="C33" s="15">
        <f>+I33</f>
        <v>0</v>
      </c>
      <c r="D33" s="15">
        <f>+J33</f>
        <v>0</v>
      </c>
      <c r="E33" s="24"/>
      <c r="F33" s="48">
        <f t="shared" si="0"/>
        <v>0</v>
      </c>
      <c r="G33" s="74"/>
      <c r="H33" s="189">
        <f>IFERROR((G33*K33)/K$6,0)</f>
        <v>0</v>
      </c>
      <c r="I33" s="189">
        <f>+IFERROR((G33*L33)/K$7,)</f>
        <v>0</v>
      </c>
      <c r="J33" s="189">
        <f>IFERROR(+(G33*M33)/K$8,0)</f>
        <v>0</v>
      </c>
      <c r="K33" s="90"/>
      <c r="L33" s="91"/>
      <c r="M33" s="94"/>
      <c r="N33" s="95">
        <f>SUM(K33:M33)</f>
        <v>0</v>
      </c>
    </row>
    <row r="34" spans="1:14" ht="18.75">
      <c r="A34" s="121"/>
      <c r="B34" s="69"/>
      <c r="C34" s="69"/>
      <c r="D34" s="69"/>
      <c r="E34" s="24"/>
      <c r="F34" s="48"/>
      <c r="G34" s="75"/>
      <c r="H34" s="189"/>
      <c r="I34" s="190"/>
      <c r="J34" s="190"/>
      <c r="K34" s="85"/>
      <c r="L34" s="116"/>
      <c r="M34" s="95"/>
      <c r="N34" s="95"/>
    </row>
    <row r="35" spans="1:14" ht="18.75">
      <c r="A35" s="124" t="s">
        <v>93</v>
      </c>
      <c r="B35" s="73">
        <f>+H35</f>
        <v>0</v>
      </c>
      <c r="C35" s="73">
        <f>+I35</f>
        <v>0</v>
      </c>
      <c r="D35" s="73">
        <f>+J35</f>
        <v>0</v>
      </c>
      <c r="E35" s="24"/>
      <c r="F35" s="48">
        <f t="shared" si="0"/>
        <v>0</v>
      </c>
      <c r="G35" s="74"/>
      <c r="H35" s="189">
        <f>IFERROR((G35*K35)/K$6,0)</f>
        <v>0</v>
      </c>
      <c r="I35" s="189">
        <f>+IFERROR((G35*L35)/K$7,)</f>
        <v>0</v>
      </c>
      <c r="J35" s="189">
        <f>IFERROR(+(G35*M35)/K$8,0)</f>
        <v>0</v>
      </c>
      <c r="K35" s="90"/>
      <c r="L35" s="91"/>
      <c r="M35" s="94"/>
      <c r="N35" s="95">
        <f>SUM(K35:M35)</f>
        <v>0</v>
      </c>
    </row>
    <row r="36" spans="1:14" ht="18.75">
      <c r="A36" s="124"/>
      <c r="B36" s="73"/>
      <c r="C36" s="73"/>
      <c r="D36" s="73"/>
      <c r="E36" s="24"/>
      <c r="F36" s="48"/>
      <c r="G36" s="75"/>
      <c r="H36" s="189"/>
      <c r="I36" s="190"/>
      <c r="J36" s="190"/>
      <c r="K36" s="85"/>
      <c r="L36" s="86"/>
      <c r="M36" s="95"/>
      <c r="N36" s="95"/>
    </row>
    <row r="37" spans="1:14" ht="18.75">
      <c r="A37" s="124" t="s">
        <v>84</v>
      </c>
      <c r="B37" s="73">
        <f>+H37</f>
        <v>0</v>
      </c>
      <c r="C37" s="73">
        <f>+I37</f>
        <v>0</v>
      </c>
      <c r="D37" s="73">
        <f>+J37</f>
        <v>0</v>
      </c>
      <c r="E37" s="24"/>
      <c r="F37" s="48">
        <f t="shared" si="0"/>
        <v>0</v>
      </c>
      <c r="G37" s="74"/>
      <c r="H37" s="189">
        <f>IFERROR((G37*K37)/K$6,0)</f>
        <v>0</v>
      </c>
      <c r="I37" s="189">
        <f>+IFERROR((G37*L37)/K$7,)</f>
        <v>0</v>
      </c>
      <c r="J37" s="189">
        <f>IFERROR(+(G37*M37)/K$8,0)</f>
        <v>0</v>
      </c>
      <c r="K37" s="90"/>
      <c r="L37" s="91"/>
      <c r="M37" s="94"/>
      <c r="N37" s="95">
        <f>SUM(K37:M37)</f>
        <v>0</v>
      </c>
    </row>
    <row r="38" spans="1:14" ht="18.75">
      <c r="A38" s="124"/>
      <c r="B38" s="72"/>
      <c r="C38" s="72"/>
      <c r="D38" s="72"/>
      <c r="E38" s="24"/>
      <c r="F38" s="48"/>
      <c r="G38" s="75"/>
      <c r="H38" s="189"/>
      <c r="I38" s="190"/>
      <c r="J38" s="190"/>
      <c r="K38" s="118"/>
      <c r="L38" s="86"/>
      <c r="M38" s="95"/>
      <c r="N38" s="95"/>
    </row>
    <row r="39" spans="1:14" ht="18.75">
      <c r="A39" s="124" t="s">
        <v>85</v>
      </c>
      <c r="B39" s="72">
        <f>+H39</f>
        <v>0</v>
      </c>
      <c r="C39" s="72">
        <f>+I39</f>
        <v>0</v>
      </c>
      <c r="D39" s="72">
        <f>+J39</f>
        <v>0</v>
      </c>
      <c r="E39" s="24"/>
      <c r="F39" s="48">
        <f t="shared" si="0"/>
        <v>0</v>
      </c>
      <c r="G39" s="74"/>
      <c r="H39" s="189">
        <f>IFERROR((G39*K39)/K$6,0)</f>
        <v>0</v>
      </c>
      <c r="I39" s="189">
        <f>+IFERROR((G39*L39)/K$7,)</f>
        <v>0</v>
      </c>
      <c r="J39" s="189">
        <f>IFERROR(+(G39*M39)/K$8,0)</f>
        <v>0</v>
      </c>
      <c r="K39" s="90"/>
      <c r="L39" s="91"/>
      <c r="M39" s="94"/>
      <c r="N39" s="95">
        <f>SUM(K39:M39)</f>
        <v>0</v>
      </c>
    </row>
    <row r="40" spans="1:14" s="5" customFormat="1" ht="18.75">
      <c r="A40" s="124"/>
      <c r="B40" s="72"/>
      <c r="C40" s="72"/>
      <c r="D40" s="72"/>
      <c r="E40" s="24"/>
      <c r="F40" s="48"/>
      <c r="G40" s="75"/>
      <c r="H40" s="189"/>
      <c r="I40" s="191"/>
      <c r="J40" s="191"/>
      <c r="K40" s="87"/>
      <c r="L40" s="88"/>
      <c r="M40" s="96"/>
      <c r="N40" s="95"/>
    </row>
    <row r="41" spans="1:14" s="5" customFormat="1" ht="18.75">
      <c r="A41" s="124" t="s">
        <v>86</v>
      </c>
      <c r="B41" s="72">
        <f>+H41</f>
        <v>0</v>
      </c>
      <c r="C41" s="72">
        <f>+I41</f>
        <v>0</v>
      </c>
      <c r="D41" s="72">
        <f>+J41</f>
        <v>0</v>
      </c>
      <c r="E41" s="24"/>
      <c r="F41" s="48">
        <f t="shared" si="0"/>
        <v>0</v>
      </c>
      <c r="G41" s="74"/>
      <c r="H41" s="189">
        <f>IFERROR((G41*K41)/K$6,0)</f>
        <v>0</v>
      </c>
      <c r="I41" s="189">
        <f>+IFERROR((G41*L41)/K$7,)</f>
        <v>0</v>
      </c>
      <c r="J41" s="189">
        <f>IFERROR(+(G41*M41)/K$8,0)</f>
        <v>0</v>
      </c>
      <c r="K41" s="92"/>
      <c r="L41" s="93"/>
      <c r="M41" s="97"/>
      <c r="N41" s="95">
        <f>SUM(K41:M41)</f>
        <v>0</v>
      </c>
    </row>
    <row r="42" spans="1:14" s="5" customFormat="1" ht="18.75">
      <c r="A42" s="124" t="s">
        <v>61</v>
      </c>
      <c r="I42" s="75"/>
      <c r="J42" s="83"/>
      <c r="K42" s="119"/>
      <c r="L42" s="117"/>
    </row>
    <row r="43" spans="1:14" s="5" customFormat="1" ht="18.75" thickBot="1">
      <c r="A43" s="131"/>
      <c r="B43" s="56"/>
      <c r="C43" s="56"/>
      <c r="D43" s="56"/>
      <c r="E43" s="56"/>
      <c r="F43" s="56"/>
      <c r="G43" s="56"/>
      <c r="H43" s="56"/>
      <c r="I43" s="67"/>
      <c r="J43" s="18"/>
      <c r="K43" s="18"/>
    </row>
    <row r="44" spans="1:14" s="5" customFormat="1" ht="19.5" thickBot="1">
      <c r="A44" s="125" t="s">
        <v>62</v>
      </c>
      <c r="B44" s="192">
        <f>SUM(B17:B41)</f>
        <v>0</v>
      </c>
      <c r="C44" s="192">
        <f>SUM(C17:C41)</f>
        <v>0</v>
      </c>
      <c r="D44" s="192">
        <f>SUM(D17:D41)</f>
        <v>0</v>
      </c>
      <c r="E44" s="193"/>
      <c r="F44" s="194"/>
      <c r="G44" s="195">
        <f>SUM(G19:G41)</f>
        <v>0</v>
      </c>
      <c r="H44" s="56"/>
      <c r="I44" s="57"/>
      <c r="J44" s="18"/>
      <c r="K44" s="18"/>
    </row>
    <row r="45" spans="1:14" s="2" customFormat="1" ht="18.75" thickBot="1">
      <c r="A45" s="132"/>
      <c r="I45" s="3"/>
    </row>
    <row r="46" spans="1:14" s="2" customFormat="1" ht="19.5" thickBot="1">
      <c r="A46" s="126" t="s">
        <v>94</v>
      </c>
      <c r="B46" s="112">
        <f>+B44*K6</f>
        <v>0</v>
      </c>
      <c r="C46" s="112">
        <f>+C44*K7</f>
        <v>0</v>
      </c>
      <c r="D46" s="112">
        <f>+D44*K8</f>
        <v>0</v>
      </c>
      <c r="E46" s="190"/>
      <c r="F46" s="196">
        <f>SUM(B46:E46)</f>
        <v>0</v>
      </c>
      <c r="H46" s="99"/>
      <c r="I46" s="99"/>
      <c r="J46" s="99"/>
      <c r="K46" s="99"/>
      <c r="L46" s="99"/>
      <c r="M46" s="99"/>
      <c r="N46" s="99"/>
    </row>
    <row r="47" spans="1:14" s="2" customFormat="1" ht="21" thickBot="1">
      <c r="A47" s="126"/>
      <c r="H47" s="100"/>
      <c r="I47" s="100"/>
      <c r="J47" s="100"/>
      <c r="K47" s="100"/>
      <c r="L47" s="100"/>
      <c r="M47" s="100"/>
      <c r="N47" s="101"/>
    </row>
    <row r="48" spans="1:14" s="2" customFormat="1" ht="19.5" thickBot="1">
      <c r="A48" s="126" t="s">
        <v>95</v>
      </c>
      <c r="B48" s="76">
        <f>+F48</f>
        <v>0</v>
      </c>
      <c r="C48" s="76">
        <f>+F48</f>
        <v>0</v>
      </c>
      <c r="D48" s="76">
        <f>+F48</f>
        <v>0</v>
      </c>
      <c r="E48" s="68"/>
      <c r="F48" s="197">
        <f>IFERROR(+G48/G50,0)</f>
        <v>0</v>
      </c>
      <c r="G48" s="98"/>
      <c r="H48" s="120" t="s">
        <v>76</v>
      </c>
      <c r="I48" s="102"/>
      <c r="J48" s="102"/>
      <c r="K48" s="104"/>
      <c r="L48" s="104"/>
      <c r="M48" s="104"/>
      <c r="N48" s="103"/>
    </row>
    <row r="49" spans="1:9" s="2" customFormat="1" ht="19.5" thickBot="1">
      <c r="A49" s="127" t="s">
        <v>96</v>
      </c>
      <c r="B49" s="4"/>
      <c r="C49" s="4"/>
      <c r="D49" s="4"/>
      <c r="E49" s="4"/>
      <c r="F49" s="3"/>
      <c r="G49" s="3"/>
      <c r="H49" s="3"/>
      <c r="I49" s="3"/>
    </row>
    <row r="50" spans="1:9" s="2" customFormat="1" ht="19.5" thickBot="1">
      <c r="A50" s="127"/>
      <c r="B50" s="4"/>
      <c r="C50" s="4"/>
      <c r="D50" s="4"/>
      <c r="E50" s="4"/>
      <c r="F50" s="3"/>
      <c r="G50" s="105"/>
      <c r="H50" s="135" t="s">
        <v>100</v>
      </c>
      <c r="I50" s="3"/>
    </row>
    <row r="51" spans="1:9" s="2" customFormat="1" ht="19.5">
      <c r="A51" s="127"/>
      <c r="B51" s="4"/>
      <c r="C51" s="4"/>
      <c r="D51" s="4"/>
      <c r="E51" s="4"/>
      <c r="F51" s="3"/>
      <c r="G51" s="3"/>
      <c r="H51" s="136" t="s">
        <v>74</v>
      </c>
      <c r="I51" s="3"/>
    </row>
    <row r="52" spans="1:9" s="2" customFormat="1" ht="19.5" thickBot="1">
      <c r="A52" s="127"/>
      <c r="B52" s="25"/>
      <c r="C52" s="25"/>
      <c r="D52" s="25"/>
      <c r="E52" s="24"/>
      <c r="F52" s="49"/>
      <c r="G52" s="18"/>
      <c r="H52" s="18"/>
      <c r="I52" s="3"/>
    </row>
    <row r="53" spans="1:9" s="2" customFormat="1" ht="19.5" thickBot="1">
      <c r="A53" s="121" t="s">
        <v>87</v>
      </c>
      <c r="B53" s="52">
        <f>+B44+B48</f>
        <v>0</v>
      </c>
      <c r="C53" s="52">
        <f>+C44+C48</f>
        <v>0</v>
      </c>
      <c r="D53" s="52">
        <f>+D44+D48</f>
        <v>0</v>
      </c>
      <c r="E53" s="24"/>
      <c r="F53" s="50">
        <f>+(B53*K6)+(C53*K7)+(D53*K8)</f>
        <v>0</v>
      </c>
      <c r="G53" s="198">
        <f>SUM(G44+G48)</f>
        <v>0</v>
      </c>
      <c r="H53" s="18"/>
      <c r="I53" s="3"/>
    </row>
    <row r="54" spans="1:9" s="2" customFormat="1" ht="19.5" thickBot="1">
      <c r="A54" s="127"/>
      <c r="B54" s="17"/>
      <c r="C54" s="17"/>
      <c r="D54" s="17"/>
      <c r="E54" s="24"/>
      <c r="F54" s="18"/>
      <c r="G54" s="18"/>
      <c r="H54" s="18"/>
      <c r="I54" s="3"/>
    </row>
    <row r="55" spans="1:9" s="2" customFormat="1" ht="19.5" thickBot="1">
      <c r="A55" s="128" t="s">
        <v>97</v>
      </c>
      <c r="B55" s="81">
        <f>+I55</f>
        <v>0</v>
      </c>
      <c r="C55" s="81">
        <f>+I55</f>
        <v>0</v>
      </c>
      <c r="D55" s="81">
        <f>+I55</f>
        <v>0</v>
      </c>
      <c r="E55" s="24"/>
      <c r="F55" s="112">
        <f>SUM(B55:D55)</f>
        <v>0</v>
      </c>
      <c r="G55" s="241">
        <f>'CarryFwd Recon'!J66</f>
        <v>0</v>
      </c>
      <c r="H55" s="137" t="s">
        <v>67</v>
      </c>
      <c r="I55" s="80">
        <f>IFERROR(+G55/K9,0)</f>
        <v>0</v>
      </c>
    </row>
    <row r="56" spans="1:9" s="2" customFormat="1" ht="18.75" thickBot="1">
      <c r="A56" s="132"/>
      <c r="E56" s="24"/>
      <c r="F56" s="113"/>
      <c r="G56" s="12"/>
      <c r="H56" s="12"/>
      <c r="I56" s="3"/>
    </row>
    <row r="57" spans="1:9" s="2" customFormat="1" ht="21" thickBot="1">
      <c r="A57" s="121" t="s">
        <v>142</v>
      </c>
      <c r="B57" s="111"/>
      <c r="C57" s="111"/>
      <c r="D57" s="111"/>
      <c r="E57" s="24"/>
      <c r="F57" s="114">
        <f>SUM(B57:D57)</f>
        <v>0</v>
      </c>
      <c r="G57" s="55" t="s">
        <v>70</v>
      </c>
      <c r="H57" s="199">
        <f>+(B57*K6)+(C57*K7)+(D57*K8)</f>
        <v>0</v>
      </c>
      <c r="I57" s="3"/>
    </row>
    <row r="58" spans="1:9" s="2" customFormat="1" ht="18.75">
      <c r="A58" s="129"/>
      <c r="B58" s="7"/>
      <c r="C58" s="7"/>
      <c r="D58" s="7"/>
      <c r="E58" s="24"/>
      <c r="F58" s="5"/>
      <c r="G58" s="5"/>
      <c r="H58" s="5"/>
      <c r="I58" s="3"/>
    </row>
    <row r="59" spans="1:9" s="2" customFormat="1" ht="19.5" thickBot="1">
      <c r="A59" s="130" t="s">
        <v>98</v>
      </c>
      <c r="B59" s="51">
        <f>SUM(B53:B57)</f>
        <v>0</v>
      </c>
      <c r="C59" s="51">
        <f>SUM(C53:C57)</f>
        <v>0</v>
      </c>
      <c r="D59" s="51">
        <f>SUM(D53:D57)</f>
        <v>0</v>
      </c>
      <c r="E59" s="24"/>
      <c r="F59" s="51">
        <f>SUM(B59:D59)</f>
        <v>0</v>
      </c>
      <c r="G59" s="3"/>
      <c r="H59" s="3"/>
      <c r="I59" s="3"/>
    </row>
    <row r="60" spans="1:9" s="2" customFormat="1" ht="19.5" thickBot="1">
      <c r="A60" s="130"/>
      <c r="B60" s="200">
        <f>+B59*K6</f>
        <v>0</v>
      </c>
      <c r="C60" s="200">
        <f>+C59*K7</f>
        <v>0</v>
      </c>
      <c r="D60" s="200">
        <f>+D59*K8</f>
        <v>0</v>
      </c>
      <c r="E60" s="201"/>
      <c r="F60" s="202"/>
      <c r="G60" s="203">
        <f>SUM(B60:D60)</f>
        <v>0</v>
      </c>
      <c r="H60" s="185" t="s">
        <v>134</v>
      </c>
      <c r="I60" s="3"/>
    </row>
    <row r="61" spans="1:9" s="2" customFormat="1" ht="18.75">
      <c r="A61" s="133"/>
      <c r="B61" s="4"/>
      <c r="C61" s="4"/>
      <c r="D61" s="4"/>
      <c r="E61" s="4"/>
      <c r="F61" s="3"/>
      <c r="G61" s="3"/>
      <c r="H61" s="3"/>
      <c r="I61" s="3"/>
    </row>
    <row r="62" spans="1:9" s="2" customFormat="1" ht="18.75">
      <c r="A62" s="110" t="s">
        <v>88</v>
      </c>
      <c r="B62" s="79"/>
      <c r="C62" s="79"/>
      <c r="D62" s="79"/>
      <c r="E62" s="4"/>
      <c r="F62" s="3"/>
      <c r="G62" s="3"/>
      <c r="H62" s="3"/>
      <c r="I62" s="3"/>
    </row>
    <row r="63" spans="1:9" s="2" customFormat="1" ht="18.75">
      <c r="A63" s="110" t="s">
        <v>68</v>
      </c>
      <c r="B63" s="204">
        <f>IFERROR(+B62/B59,0)</f>
        <v>0</v>
      </c>
      <c r="C63" s="204">
        <f>IFERROR(+C62/C59,0)</f>
        <v>0</v>
      </c>
      <c r="D63" s="204">
        <f>IFERROR(+D62/D59,0)</f>
        <v>0</v>
      </c>
      <c r="E63" s="205"/>
      <c r="F63" s="206" t="s">
        <v>69</v>
      </c>
      <c r="G63" s="3"/>
      <c r="H63" s="3"/>
      <c r="I63" s="3"/>
    </row>
    <row r="64" spans="1:9" s="2" customFormat="1" ht="18.75">
      <c r="A64" s="133"/>
      <c r="B64" s="77"/>
      <c r="C64" s="77"/>
      <c r="D64" s="77"/>
      <c r="E64" s="4"/>
      <c r="F64" s="3"/>
      <c r="G64" s="3"/>
      <c r="H64" s="3"/>
      <c r="I64" s="3"/>
    </row>
    <row r="65" spans="1:12" s="2" customFormat="1" ht="18.75">
      <c r="A65" s="110" t="s">
        <v>89</v>
      </c>
      <c r="B65" s="78">
        <f>+B53+B55+B62</f>
        <v>0</v>
      </c>
      <c r="C65" s="78">
        <f>+C53+C55+C62</f>
        <v>0</v>
      </c>
      <c r="D65" s="78">
        <f>+D53+D55+D62</f>
        <v>0</v>
      </c>
      <c r="E65" s="4"/>
      <c r="F65" s="3"/>
      <c r="G65" s="3"/>
      <c r="H65" s="3"/>
      <c r="I65" s="3"/>
    </row>
    <row r="66" spans="1:12" s="2" customFormat="1" ht="18.75">
      <c r="A66" s="110"/>
      <c r="B66" s="77"/>
      <c r="C66" s="77"/>
      <c r="D66" s="77"/>
      <c r="E66" s="4"/>
      <c r="F66" s="3"/>
      <c r="G66" s="3"/>
      <c r="H66" s="3"/>
      <c r="I66" s="3"/>
    </row>
    <row r="67" spans="1:12" s="2" customFormat="1" ht="19.5">
      <c r="A67" s="110" t="s">
        <v>90</v>
      </c>
      <c r="B67" s="79"/>
      <c r="C67" s="79"/>
      <c r="D67" s="79"/>
      <c r="E67" s="4"/>
      <c r="F67" s="3"/>
      <c r="G67" s="136" t="s">
        <v>101</v>
      </c>
      <c r="H67" s="3"/>
      <c r="I67" s="106">
        <f>+K9</f>
        <v>0</v>
      </c>
    </row>
    <row r="68" spans="1:12" s="2" customFormat="1" ht="19.5">
      <c r="A68" s="133"/>
      <c r="B68" s="4"/>
      <c r="C68" s="4"/>
      <c r="D68" s="4"/>
      <c r="E68" s="4"/>
      <c r="F68" s="3"/>
      <c r="G68" s="136" t="s">
        <v>102</v>
      </c>
      <c r="H68" s="3"/>
      <c r="I68" s="107"/>
      <c r="J68" s="140"/>
      <c r="K68" s="139"/>
      <c r="L68" s="139"/>
    </row>
    <row r="69" spans="1:12" s="2" customFormat="1" ht="18.75">
      <c r="A69" s="110" t="s">
        <v>99</v>
      </c>
      <c r="B69" s="109"/>
      <c r="C69" s="109"/>
      <c r="D69" s="109"/>
      <c r="E69" s="4"/>
      <c r="F69" s="3"/>
      <c r="G69" s="138"/>
      <c r="H69" s="3"/>
      <c r="I69" s="3"/>
    </row>
    <row r="70" spans="1:12" s="2" customFormat="1" ht="19.5">
      <c r="A70" s="134"/>
      <c r="B70" s="4"/>
      <c r="C70" s="4"/>
      <c r="D70" s="4"/>
      <c r="E70" s="4"/>
      <c r="F70" s="3"/>
      <c r="G70" s="136" t="s">
        <v>75</v>
      </c>
      <c r="H70" s="3"/>
      <c r="I70" s="108">
        <f>+I67-I68</f>
        <v>0</v>
      </c>
    </row>
    <row r="71" spans="1:12" s="2" customFormat="1">
      <c r="A71" s="6"/>
      <c r="B71" s="4"/>
      <c r="C71" s="4"/>
      <c r="D71" s="4"/>
      <c r="E71" s="4"/>
      <c r="F71" s="3"/>
      <c r="G71" s="3"/>
      <c r="H71" s="3"/>
      <c r="I71" s="3"/>
    </row>
    <row r="72" spans="1:12" s="2" customFormat="1">
      <c r="A72" s="6"/>
      <c r="B72" s="4"/>
      <c r="C72" s="4"/>
      <c r="D72" s="4"/>
      <c r="E72" s="4"/>
      <c r="F72" s="3"/>
      <c r="G72" s="3"/>
      <c r="H72" s="3"/>
      <c r="I72" s="3"/>
    </row>
    <row r="73" spans="1:12" s="2" customFormat="1">
      <c r="A73" s="6"/>
      <c r="B73" s="4"/>
      <c r="C73" s="4"/>
      <c r="D73" s="4"/>
      <c r="E73" s="4"/>
      <c r="F73" s="3"/>
      <c r="G73" s="3"/>
      <c r="H73" s="3"/>
      <c r="I73" s="3"/>
    </row>
    <row r="74" spans="1:12" s="2" customFormat="1">
      <c r="A74" s="6"/>
      <c r="B74" s="4"/>
      <c r="C74" s="4"/>
      <c r="D74" s="4"/>
      <c r="E74" s="4"/>
      <c r="F74" s="3"/>
      <c r="G74" s="3"/>
      <c r="H74" s="3"/>
      <c r="I74" s="3"/>
    </row>
    <row r="75" spans="1:12" s="2" customFormat="1">
      <c r="A75" s="6"/>
      <c r="B75" s="4"/>
      <c r="C75" s="4"/>
      <c r="D75" s="4"/>
      <c r="E75" s="4"/>
      <c r="F75" s="3"/>
      <c r="G75" s="3"/>
      <c r="H75" s="3"/>
      <c r="I75" s="3"/>
    </row>
    <row r="76" spans="1:12" s="2" customFormat="1">
      <c r="A76" s="6"/>
      <c r="B76" s="8"/>
      <c r="C76" s="8"/>
      <c r="D76" s="8"/>
      <c r="E76" s="8"/>
      <c r="F76" s="3"/>
      <c r="G76" s="3"/>
      <c r="H76" s="3"/>
      <c r="I76" s="3"/>
    </row>
    <row r="77" spans="1:12" s="2" customFormat="1">
      <c r="A77" s="6"/>
      <c r="B77" s="8"/>
      <c r="C77" s="8"/>
      <c r="D77" s="8"/>
      <c r="E77" s="8"/>
      <c r="F77" s="3"/>
      <c r="G77" s="3"/>
      <c r="H77" s="3"/>
      <c r="I77" s="3"/>
    </row>
    <row r="78" spans="1:12" s="2" customFormat="1">
      <c r="A78" s="6"/>
      <c r="B78" s="8"/>
      <c r="C78" s="8"/>
      <c r="D78" s="8"/>
      <c r="E78" s="8"/>
      <c r="F78" s="3"/>
      <c r="G78" s="3"/>
      <c r="H78" s="3"/>
      <c r="I78" s="3"/>
    </row>
    <row r="79" spans="1:12" s="2" customFormat="1">
      <c r="A79" s="6"/>
      <c r="B79" s="8"/>
      <c r="C79" s="8"/>
      <c r="D79" s="8"/>
      <c r="E79" s="8"/>
      <c r="F79" s="3"/>
      <c r="G79" s="3"/>
      <c r="H79" s="3"/>
      <c r="I79" s="3"/>
    </row>
  </sheetData>
  <mergeCells count="2">
    <mergeCell ref="B5:D5"/>
    <mergeCell ref="A1:J1"/>
  </mergeCells>
  <pageMargins left="0.25" right="0.25" top="0.75" bottom="0.75" header="0.3" footer="0.3"/>
  <pageSetup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tabSelected="1" zoomScaleNormal="100" workbookViewId="0">
      <selection activeCell="D27" sqref="D27"/>
    </sheetView>
  </sheetViews>
  <sheetFormatPr defaultColWidth="8.85546875" defaultRowHeight="15"/>
  <cols>
    <col min="1" max="2" width="8.85546875" style="10"/>
    <col min="3" max="3" width="33.5703125" style="10" customWidth="1"/>
    <col min="4" max="4" width="16.28515625" style="10" customWidth="1"/>
    <col min="5" max="6" width="3.85546875" style="10" customWidth="1"/>
    <col min="7" max="7" width="13.5703125" style="10" customWidth="1"/>
    <col min="8" max="8" width="25.5703125" style="10" customWidth="1"/>
    <col min="9" max="16384" width="8.85546875" style="10"/>
  </cols>
  <sheetData>
    <row r="1" spans="1:11" ht="21" thickBot="1">
      <c r="A1" s="141" t="s">
        <v>143</v>
      </c>
      <c r="B1" s="142"/>
      <c r="C1" s="143"/>
      <c r="D1" s="143"/>
      <c r="E1" s="143"/>
      <c r="F1" s="143"/>
      <c r="G1" s="143"/>
      <c r="H1" s="143"/>
      <c r="I1" s="143"/>
      <c r="J1" s="143"/>
      <c r="K1"/>
    </row>
    <row r="2" spans="1:11" ht="28.5" customHeight="1" thickBot="1">
      <c r="A2" s="172" t="s">
        <v>104</v>
      </c>
      <c r="B2" s="173"/>
      <c r="C2" s="170"/>
      <c r="D2" s="170"/>
      <c r="E2" s="170"/>
      <c r="F2" s="170"/>
      <c r="G2" s="170"/>
      <c r="H2" s="177" t="s">
        <v>105</v>
      </c>
      <c r="I2"/>
      <c r="J2" s="176"/>
      <c r="K2"/>
    </row>
    <row r="3" spans="1:11" ht="64.5" customHeight="1">
      <c r="A3" s="172"/>
      <c r="B3" s="173"/>
      <c r="C3" s="170"/>
      <c r="D3" s="170"/>
      <c r="E3" s="170"/>
      <c r="F3" s="170"/>
      <c r="G3" s="170"/>
      <c r="H3" s="170"/>
      <c r="I3" s="175"/>
      <c r="J3" s="176"/>
      <c r="K3"/>
    </row>
    <row r="4" spans="1:11" ht="63">
      <c r="A4" s="164"/>
      <c r="B4" s="165"/>
      <c r="C4" s="166"/>
      <c r="D4" s="179" t="s">
        <v>106</v>
      </c>
      <c r="E4" s="166"/>
      <c r="F4" s="166"/>
      <c r="G4" s="166"/>
      <c r="H4" s="166"/>
      <c r="I4"/>
      <c r="J4" s="170"/>
      <c r="K4"/>
    </row>
    <row r="5" spans="1:11" ht="75">
      <c r="A5" s="164"/>
      <c r="B5" s="165"/>
      <c r="C5" s="166"/>
      <c r="D5" s="174" t="s">
        <v>107</v>
      </c>
      <c r="E5" s="166"/>
      <c r="F5" s="166"/>
      <c r="G5" s="166"/>
      <c r="H5" s="166"/>
      <c r="I5"/>
      <c r="J5" s="166"/>
      <c r="K5"/>
    </row>
    <row r="6" spans="1:11" ht="20.25">
      <c r="A6" s="164"/>
      <c r="B6" s="165"/>
      <c r="C6" s="166"/>
      <c r="D6" s="166"/>
      <c r="E6" s="166"/>
      <c r="F6" s="166"/>
      <c r="G6" s="166"/>
      <c r="H6" s="166"/>
      <c r="I6" s="166"/>
      <c r="J6" s="166"/>
      <c r="K6"/>
    </row>
    <row r="7" spans="1:11" ht="56.25">
      <c r="A7" s="144" t="s">
        <v>12</v>
      </c>
      <c r="B7" s="144"/>
      <c r="C7" s="143"/>
      <c r="D7" s="145" t="s">
        <v>13</v>
      </c>
      <c r="E7" s="146" t="s">
        <v>14</v>
      </c>
      <c r="F7" s="146"/>
      <c r="G7" s="246" t="s">
        <v>15</v>
      </c>
      <c r="H7" s="246"/>
      <c r="I7" s="246"/>
      <c r="J7" s="246"/>
      <c r="K7"/>
    </row>
    <row r="8" spans="1:11" ht="18.75">
      <c r="A8" s="143" t="s">
        <v>16</v>
      </c>
      <c r="B8" s="143"/>
      <c r="C8" s="143"/>
      <c r="D8" s="167">
        <v>2080</v>
      </c>
      <c r="E8" s="143"/>
      <c r="F8" s="143"/>
      <c r="G8" s="159" t="s">
        <v>108</v>
      </c>
      <c r="H8" s="159"/>
      <c r="I8" s="159"/>
      <c r="J8" s="159"/>
      <c r="K8" s="183"/>
    </row>
    <row r="9" spans="1:11" ht="18.75">
      <c r="A9" s="143" t="s">
        <v>109</v>
      </c>
      <c r="B9" s="143"/>
      <c r="C9" s="143"/>
      <c r="D9" s="161">
        <v>88</v>
      </c>
      <c r="E9" s="143"/>
      <c r="F9" s="143"/>
      <c r="G9" s="159" t="s">
        <v>144</v>
      </c>
      <c r="H9" s="159"/>
      <c r="I9" s="159"/>
      <c r="J9" s="159"/>
      <c r="K9" s="184"/>
    </row>
    <row r="10" spans="1:11" ht="18.75">
      <c r="A10" s="143" t="s">
        <v>17</v>
      </c>
      <c r="B10" s="143"/>
      <c r="C10" s="143"/>
      <c r="D10" s="149">
        <v>176</v>
      </c>
      <c r="E10" s="143"/>
      <c r="F10" s="143"/>
      <c r="G10" s="159" t="s">
        <v>145</v>
      </c>
      <c r="H10" s="159"/>
      <c r="I10" s="159"/>
      <c r="J10" s="159"/>
      <c r="K10" s="183"/>
    </row>
    <row r="11" spans="1:11" ht="21">
      <c r="A11" s="143" t="s">
        <v>18</v>
      </c>
      <c r="B11" s="143"/>
      <c r="C11" s="143"/>
      <c r="D11" s="150">
        <v>40</v>
      </c>
      <c r="E11" s="143"/>
      <c r="F11" s="143"/>
      <c r="G11" s="159" t="s">
        <v>110</v>
      </c>
      <c r="H11" s="159"/>
      <c r="I11" s="159"/>
      <c r="J11" s="159"/>
      <c r="K11" s="183"/>
    </row>
    <row r="12" spans="1:11" ht="18.75">
      <c r="A12" s="142" t="s">
        <v>19</v>
      </c>
      <c r="B12" s="143"/>
      <c r="C12" s="143"/>
      <c r="D12" s="162">
        <f>+D8-D9-D10-D11</f>
        <v>1776</v>
      </c>
      <c r="E12" s="143"/>
      <c r="F12" s="143"/>
      <c r="G12"/>
      <c r="H12"/>
      <c r="I12"/>
      <c r="J12" s="143"/>
      <c r="K12" s="180" t="s">
        <v>14</v>
      </c>
    </row>
    <row r="13" spans="1:11" ht="7.9" customHeight="1">
      <c r="A13" s="143"/>
      <c r="B13" s="143"/>
      <c r="C13" s="143"/>
      <c r="D13" s="143"/>
      <c r="E13" s="143"/>
      <c r="F13" s="143"/>
      <c r="G13" s="143"/>
      <c r="H13" s="143"/>
      <c r="I13" s="143"/>
      <c r="J13" s="143"/>
      <c r="K13" s="180"/>
    </row>
    <row r="14" spans="1:11" ht="18.75">
      <c r="A14" s="142" t="s">
        <v>111</v>
      </c>
      <c r="B14" s="143"/>
      <c r="C14" s="143"/>
      <c r="D14" s="151"/>
      <c r="E14" s="143"/>
      <c r="F14" s="143"/>
      <c r="G14" s="143"/>
      <c r="H14" s="143"/>
      <c r="I14" s="143"/>
      <c r="J14" s="143"/>
      <c r="K14" s="180"/>
    </row>
    <row r="15" spans="1:11" ht="18.75">
      <c r="A15" s="143"/>
      <c r="B15" s="143"/>
      <c r="C15" s="168" t="s">
        <v>112</v>
      </c>
      <c r="D15" s="152">
        <v>100</v>
      </c>
      <c r="E15" s="143"/>
      <c r="F15" s="143"/>
      <c r="G15" s="159" t="s">
        <v>113</v>
      </c>
      <c r="H15" s="159"/>
      <c r="I15" s="159"/>
      <c r="J15" s="159"/>
      <c r="K15" s="180"/>
    </row>
    <row r="16" spans="1:11" ht="18.75">
      <c r="A16" s="143"/>
      <c r="B16" s="143"/>
      <c r="C16" s="168" t="s">
        <v>114</v>
      </c>
      <c r="D16" s="152">
        <v>0</v>
      </c>
      <c r="E16" s="143"/>
      <c r="F16" s="143"/>
      <c r="G16" s="159" t="s">
        <v>115</v>
      </c>
      <c r="H16" s="159"/>
      <c r="I16" s="159"/>
      <c r="J16" s="159"/>
      <c r="K16" s="180"/>
    </row>
    <row r="17" spans="1:12" ht="18.75">
      <c r="A17"/>
      <c r="B17" s="143"/>
      <c r="C17" s="168" t="s">
        <v>116</v>
      </c>
      <c r="D17" s="152">
        <v>192</v>
      </c>
      <c r="E17" s="143"/>
      <c r="F17" s="143"/>
      <c r="G17" s="159" t="s">
        <v>117</v>
      </c>
      <c r="H17" s="159"/>
      <c r="I17" s="159"/>
      <c r="J17" s="159"/>
      <c r="K17" s="180"/>
    </row>
    <row r="18" spans="1:12" ht="18.75">
      <c r="A18"/>
      <c r="B18" s="143"/>
      <c r="C18" s="168" t="s">
        <v>118</v>
      </c>
      <c r="D18" s="152">
        <v>96</v>
      </c>
      <c r="E18" s="143"/>
      <c r="F18" s="143"/>
      <c r="G18" s="159" t="s">
        <v>119</v>
      </c>
      <c r="H18" s="159"/>
      <c r="I18" s="159"/>
      <c r="J18" s="159"/>
      <c r="K18" s="180"/>
    </row>
    <row r="19" spans="1:12" ht="37.5">
      <c r="A19"/>
      <c r="B19" s="143"/>
      <c r="C19" s="168" t="s">
        <v>120</v>
      </c>
      <c r="D19" s="154">
        <v>111</v>
      </c>
      <c r="E19" s="143"/>
      <c r="F19" s="143"/>
      <c r="G19" s="159" t="s">
        <v>121</v>
      </c>
      <c r="H19" s="159"/>
      <c r="I19" s="159"/>
      <c r="J19" s="159"/>
      <c r="K19" s="183"/>
    </row>
    <row r="20" spans="1:12" ht="28.5" customHeight="1">
      <c r="A20"/>
      <c r="B20" s="143"/>
      <c r="C20" s="169" t="s">
        <v>122</v>
      </c>
      <c r="D20" s="152">
        <v>75</v>
      </c>
      <c r="E20" s="143"/>
      <c r="F20" s="143"/>
      <c r="G20" s="159" t="s">
        <v>123</v>
      </c>
      <c r="H20" s="159"/>
      <c r="I20" s="159"/>
      <c r="J20" s="159"/>
      <c r="K20" s="180"/>
    </row>
    <row r="21" spans="1:12" ht="33.75" customHeight="1" thickBot="1">
      <c r="A21"/>
      <c r="B21" s="143"/>
      <c r="C21" s="163" t="s">
        <v>124</v>
      </c>
      <c r="D21" s="158">
        <v>574</v>
      </c>
      <c r="E21" s="143"/>
      <c r="F21" s="143"/>
      <c r="G21" s="143"/>
      <c r="H21" s="143"/>
      <c r="I21" s="143"/>
      <c r="J21" s="143"/>
      <c r="K21" s="181"/>
    </row>
    <row r="22" spans="1:12" ht="19.5" thickBot="1">
      <c r="A22" s="143" t="s">
        <v>125</v>
      </c>
      <c r="B22" s="143"/>
      <c r="C22" s="143"/>
      <c r="D22" s="153">
        <f>+D12-D21</f>
        <v>1202</v>
      </c>
      <c r="E22" s="143"/>
      <c r="F22" s="143"/>
      <c r="G22" s="156">
        <f>+D22/8</f>
        <v>150.25</v>
      </c>
      <c r="H22" s="143" t="s">
        <v>126</v>
      </c>
      <c r="I22" s="143"/>
      <c r="J22" s="171"/>
      <c r="K22" s="170"/>
      <c r="L22" s="10" t="s">
        <v>14</v>
      </c>
    </row>
    <row r="23" spans="1:12" ht="19.5" thickBot="1">
      <c r="A23" s="143"/>
      <c r="B23" s="143"/>
      <c r="C23" s="143"/>
      <c r="D23" s="143"/>
      <c r="E23" s="143"/>
      <c r="F23" s="143"/>
      <c r="G23" s="143"/>
      <c r="H23" s="143"/>
      <c r="I23" s="143"/>
      <c r="J23" s="143"/>
      <c r="K23" s="180"/>
    </row>
    <row r="24" spans="1:12" ht="19.5" thickBot="1">
      <c r="A24" s="147" t="s">
        <v>127</v>
      </c>
      <c r="B24" s="147"/>
      <c r="C24" s="143"/>
      <c r="D24" s="147"/>
      <c r="E24" s="147"/>
      <c r="F24" s="147"/>
      <c r="G24" s="160" t="s">
        <v>128</v>
      </c>
      <c r="H24" s="159"/>
      <c r="I24" s="182" t="s">
        <v>129</v>
      </c>
      <c r="J24" s="178"/>
      <c r="K24" s="180"/>
    </row>
    <row r="25" spans="1:12" ht="18.75">
      <c r="A25" s="142" t="s">
        <v>130</v>
      </c>
      <c r="B25" s="143"/>
      <c r="C25" s="143"/>
      <c r="D25" s="256">
        <v>80000</v>
      </c>
      <c r="E25" s="147"/>
      <c r="F25" s="147"/>
      <c r="G25" s="147"/>
      <c r="H25" s="143"/>
      <c r="I25" s="143"/>
      <c r="J25" s="143"/>
      <c r="K25" s="180"/>
    </row>
    <row r="26" spans="1:12" ht="18.75">
      <c r="A26" s="143" t="s">
        <v>14</v>
      </c>
      <c r="B26" s="143"/>
      <c r="C26" s="143"/>
      <c r="D26" s="147"/>
      <c r="E26" s="144"/>
      <c r="F26" s="147"/>
      <c r="G26" s="147"/>
      <c r="H26" s="143"/>
      <c r="I26" s="143"/>
      <c r="J26" s="143"/>
      <c r="K26" s="180"/>
    </row>
    <row r="27" spans="1:12" ht="18.75">
      <c r="A27" s="143" t="s">
        <v>8</v>
      </c>
      <c r="B27" s="143"/>
      <c r="C27" s="143"/>
      <c r="D27" s="156">
        <f>+D22</f>
        <v>1202</v>
      </c>
      <c r="E27" s="147"/>
      <c r="F27" s="147"/>
      <c r="G27" s="147"/>
      <c r="H27" s="143"/>
      <c r="I27" s="143"/>
      <c r="J27" s="143"/>
      <c r="K27" s="180"/>
    </row>
    <row r="28" spans="1:12" ht="18.75">
      <c r="A28" s="143" t="s">
        <v>131</v>
      </c>
      <c r="B28" s="143"/>
      <c r="C28" s="143"/>
      <c r="D28" s="157">
        <f>+D25/D27</f>
        <v>66.555740432612311</v>
      </c>
      <c r="E28" s="147"/>
      <c r="F28" s="147"/>
      <c r="G28" s="147"/>
      <c r="H28" s="143"/>
      <c r="I28" s="143"/>
      <c r="J28" s="143"/>
      <c r="K28" s="180"/>
    </row>
    <row r="29" spans="1:12" ht="21">
      <c r="A29" s="143" t="s">
        <v>20</v>
      </c>
      <c r="B29" s="143"/>
      <c r="C29" s="143"/>
      <c r="D29" s="209">
        <f>+D27*D28</f>
        <v>80000</v>
      </c>
      <c r="E29" s="147"/>
      <c r="F29" s="147"/>
      <c r="G29" s="143"/>
      <c r="H29" s="143"/>
      <c r="I29" s="143"/>
      <c r="J29" s="143"/>
      <c r="K29" s="180"/>
    </row>
    <row r="30" spans="1:12" ht="18.75">
      <c r="A30" s="143"/>
      <c r="B30" s="143"/>
      <c r="C30" s="143"/>
      <c r="D30" s="143"/>
      <c r="E30" s="147"/>
      <c r="F30" s="147"/>
      <c r="G30" s="143"/>
      <c r="H30" s="143"/>
      <c r="I30" s="143"/>
      <c r="J30" s="143"/>
      <c r="K30" s="180"/>
    </row>
    <row r="31" spans="1:12" ht="18.75">
      <c r="A31" s="247" t="s">
        <v>132</v>
      </c>
      <c r="B31" s="247"/>
      <c r="C31" s="247"/>
      <c r="D31" s="155">
        <v>80000</v>
      </c>
      <c r="E31" s="147"/>
      <c r="F31" s="147"/>
      <c r="G31" s="143"/>
      <c r="H31" s="143"/>
      <c r="I31" s="143"/>
      <c r="J31" s="143"/>
      <c r="K31" s="180"/>
    </row>
    <row r="32" spans="1:12" ht="18.75">
      <c r="A32" s="163"/>
      <c r="B32" s="163"/>
      <c r="C32" s="163"/>
      <c r="D32" s="155">
        <v>0</v>
      </c>
      <c r="E32" s="147"/>
      <c r="F32" s="147"/>
      <c r="G32" s="143"/>
      <c r="H32" s="143"/>
      <c r="I32" s="143"/>
      <c r="J32" s="143"/>
      <c r="K32" s="180"/>
    </row>
    <row r="33" spans="1:11" ht="18.75">
      <c r="A33" s="143" t="s">
        <v>14</v>
      </c>
      <c r="B33" s="143"/>
      <c r="C33" s="143"/>
      <c r="D33" s="143" t="s">
        <v>14</v>
      </c>
      <c r="E33" s="147"/>
      <c r="F33" s="147"/>
      <c r="G33" s="143"/>
      <c r="H33" s="143"/>
      <c r="I33" s="143"/>
      <c r="J33" s="143"/>
      <c r="K33" s="180"/>
    </row>
    <row r="34" spans="1:11" ht="18.75">
      <c r="A34" s="143" t="s">
        <v>21</v>
      </c>
      <c r="B34" s="142"/>
      <c r="C34" s="143"/>
      <c r="D34" s="143"/>
      <c r="E34" s="143"/>
      <c r="F34" s="143"/>
      <c r="G34" s="143"/>
      <c r="H34" s="143"/>
      <c r="I34" s="143"/>
      <c r="J34" s="143"/>
      <c r="K34"/>
    </row>
    <row r="35" spans="1:11" ht="18.75">
      <c r="A35" s="143" t="s">
        <v>22</v>
      </c>
      <c r="B35" s="143"/>
      <c r="C35" s="148"/>
      <c r="D35" s="148"/>
      <c r="E35" s="148"/>
      <c r="F35" s="148"/>
      <c r="G35" s="148"/>
      <c r="H35" s="148"/>
      <c r="I35" s="148"/>
      <c r="J35" s="148"/>
      <c r="K35"/>
    </row>
    <row r="36" spans="1:11" ht="18.75">
      <c r="A36" s="143" t="s">
        <v>23</v>
      </c>
      <c r="B36" s="143"/>
      <c r="C36" s="148"/>
      <c r="D36" s="148"/>
      <c r="E36" s="148"/>
      <c r="F36" s="148"/>
      <c r="G36" s="148"/>
      <c r="H36" s="148"/>
      <c r="I36" s="148"/>
      <c r="J36" s="148"/>
      <c r="K36"/>
    </row>
    <row r="37" spans="1:11" ht="18.75">
      <c r="A37" s="143" t="s">
        <v>133</v>
      </c>
      <c r="B37"/>
      <c r="C37"/>
      <c r="D37"/>
      <c r="E37"/>
      <c r="F37"/>
      <c r="G37"/>
      <c r="H37"/>
      <c r="I37"/>
      <c r="J37"/>
      <c r="K37"/>
    </row>
  </sheetData>
  <mergeCells count="2">
    <mergeCell ref="G7:J7"/>
    <mergeCell ref="A31:C31"/>
  </mergeCells>
  <pageMargins left="0.25" right="0.25" top="0.75" bottom="0.75" header="0.3" footer="0.3"/>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opLeftCell="A43" workbookViewId="0">
      <selection sqref="A1:XFD1048576"/>
    </sheetView>
  </sheetViews>
  <sheetFormatPr defaultRowHeight="12.75"/>
  <cols>
    <col min="1" max="1" width="10.7109375" customWidth="1"/>
    <col min="6" max="6" width="13.85546875" customWidth="1"/>
    <col min="7" max="7" width="10.140625" bestFit="1" customWidth="1"/>
    <col min="8" max="8" width="10.140625" customWidth="1"/>
    <col min="9" max="9" width="13.140625" customWidth="1"/>
    <col min="10" max="10" width="20.85546875" customWidth="1"/>
    <col min="13" max="13" width="8" customWidth="1"/>
    <col min="15" max="15" width="11.42578125" customWidth="1"/>
  </cols>
  <sheetData>
    <row r="1" spans="1:16" ht="18.75">
      <c r="C1" s="210" t="s">
        <v>148</v>
      </c>
    </row>
    <row r="2" spans="1:16" ht="18.75">
      <c r="C2" s="211" t="s">
        <v>149</v>
      </c>
      <c r="E2" s="210"/>
    </row>
    <row r="3" spans="1:16">
      <c r="I3" s="212"/>
      <c r="J3" s="212" t="s">
        <v>14</v>
      </c>
    </row>
    <row r="4" spans="1:16" ht="29.25" customHeight="1">
      <c r="A4" s="213" t="s">
        <v>150</v>
      </c>
      <c r="B4" s="214"/>
      <c r="C4" s="214"/>
      <c r="D4" s="214"/>
      <c r="E4" s="214"/>
      <c r="F4" s="214"/>
      <c r="G4" s="214"/>
      <c r="H4" s="214"/>
      <c r="I4" s="215"/>
      <c r="J4" s="216"/>
      <c r="K4" s="248" t="s">
        <v>151</v>
      </c>
      <c r="L4" s="249"/>
      <c r="M4" s="217"/>
      <c r="N4" s="217"/>
      <c r="O4" s="217"/>
      <c r="P4" s="217"/>
    </row>
    <row r="5" spans="1:16" ht="21.6" customHeight="1">
      <c r="A5" s="218" t="s">
        <v>152</v>
      </c>
      <c r="B5" s="219"/>
      <c r="C5" s="219"/>
      <c r="D5" s="219"/>
      <c r="E5" s="219"/>
      <c r="F5" s="219"/>
      <c r="G5" s="220"/>
      <c r="H5" s="220"/>
      <c r="I5" s="221"/>
      <c r="J5" s="222"/>
    </row>
    <row r="6" spans="1:16" ht="19.899999999999999" customHeight="1">
      <c r="A6" s="218" t="s">
        <v>153</v>
      </c>
      <c r="B6" s="218" t="s">
        <v>154</v>
      </c>
      <c r="C6" s="219"/>
      <c r="D6" s="219"/>
      <c r="E6" s="219"/>
      <c r="F6" s="219"/>
      <c r="G6" s="220"/>
      <c r="H6" s="220"/>
      <c r="I6" s="221"/>
      <c r="J6" s="222"/>
    </row>
    <row r="7" spans="1:16">
      <c r="A7" s="223" t="s">
        <v>155</v>
      </c>
      <c r="C7" s="219"/>
      <c r="D7" s="219"/>
      <c r="E7" s="219"/>
      <c r="F7" s="219"/>
      <c r="G7" s="220"/>
      <c r="H7" t="s">
        <v>231</v>
      </c>
      <c r="I7" s="221"/>
      <c r="J7" s="224"/>
      <c r="K7" t="s">
        <v>156</v>
      </c>
    </row>
    <row r="8" spans="1:16">
      <c r="A8" s="223" t="s">
        <v>157</v>
      </c>
      <c r="C8" s="219"/>
      <c r="D8" s="219"/>
      <c r="E8" s="219"/>
      <c r="F8" s="219"/>
      <c r="G8" s="220"/>
      <c r="H8" t="s">
        <v>232</v>
      </c>
      <c r="I8" s="221"/>
      <c r="J8" s="224"/>
      <c r="K8" t="s">
        <v>158</v>
      </c>
    </row>
    <row r="9" spans="1:16" ht="15.75">
      <c r="A9" s="218" t="s">
        <v>159</v>
      </c>
      <c r="B9" s="219"/>
      <c r="C9" s="219"/>
      <c r="D9" s="219"/>
      <c r="E9" s="219"/>
      <c r="F9" s="219"/>
      <c r="G9" s="220"/>
      <c r="H9" s="220"/>
      <c r="I9" s="221"/>
      <c r="J9" s="222"/>
    </row>
    <row r="10" spans="1:16" ht="15">
      <c r="A10" s="223" t="s">
        <v>160</v>
      </c>
      <c r="B10" s="219"/>
      <c r="C10" s="219"/>
      <c r="D10" s="219"/>
      <c r="E10" s="219"/>
      <c r="F10" s="219"/>
      <c r="G10" s="211" t="s">
        <v>161</v>
      </c>
      <c r="J10" s="224" t="s">
        <v>162</v>
      </c>
      <c r="K10" t="s">
        <v>158</v>
      </c>
    </row>
    <row r="11" spans="1:16" ht="15">
      <c r="A11" s="223" t="s">
        <v>163</v>
      </c>
      <c r="B11" s="219"/>
      <c r="C11" s="219"/>
      <c r="D11" s="219"/>
      <c r="E11" s="219"/>
      <c r="F11" s="219"/>
      <c r="G11" s="211" t="s">
        <v>161</v>
      </c>
      <c r="J11" s="224"/>
      <c r="K11" t="s">
        <v>156</v>
      </c>
    </row>
    <row r="12" spans="1:16" ht="15">
      <c r="A12" s="223" t="s">
        <v>164</v>
      </c>
      <c r="B12" s="219"/>
      <c r="C12" s="219"/>
      <c r="D12" s="219"/>
      <c r="E12" s="219"/>
      <c r="F12" s="219"/>
      <c r="G12" s="211" t="s">
        <v>165</v>
      </c>
      <c r="H12" s="220"/>
      <c r="I12" s="221"/>
      <c r="J12" s="224" t="s">
        <v>162</v>
      </c>
      <c r="K12" t="s">
        <v>158</v>
      </c>
    </row>
    <row r="13" spans="1:16" ht="15">
      <c r="A13" s="223" t="s">
        <v>166</v>
      </c>
      <c r="G13" s="211" t="s">
        <v>165</v>
      </c>
      <c r="J13" s="224" t="s">
        <v>167</v>
      </c>
      <c r="K13" t="s">
        <v>156</v>
      </c>
    </row>
    <row r="14" spans="1:16" ht="15">
      <c r="A14" s="223" t="s">
        <v>168</v>
      </c>
      <c r="G14" s="211" t="s">
        <v>165</v>
      </c>
      <c r="J14" s="224" t="s">
        <v>162</v>
      </c>
      <c r="K14" t="s">
        <v>158</v>
      </c>
    </row>
    <row r="15" spans="1:16" ht="15">
      <c r="A15" s="223" t="s">
        <v>169</v>
      </c>
      <c r="G15" s="211" t="s">
        <v>165</v>
      </c>
      <c r="J15" s="224" t="s">
        <v>167</v>
      </c>
      <c r="K15" t="s">
        <v>156</v>
      </c>
    </row>
    <row r="16" spans="1:16" ht="23.45" customHeight="1">
      <c r="A16" s="225" t="s">
        <v>170</v>
      </c>
      <c r="B16" s="226"/>
      <c r="C16" s="226"/>
      <c r="D16" s="227" t="s">
        <v>171</v>
      </c>
      <c r="E16" s="226"/>
      <c r="F16" s="226"/>
      <c r="G16" s="228"/>
      <c r="H16" s="228"/>
      <c r="I16" s="221"/>
      <c r="J16" s="222"/>
    </row>
    <row r="17" spans="1:12">
      <c r="A17" s="223" t="s">
        <v>172</v>
      </c>
      <c r="C17" s="219"/>
      <c r="D17" s="219"/>
      <c r="E17" s="219"/>
      <c r="F17" s="219"/>
      <c r="G17" s="220"/>
      <c r="H17" s="220"/>
      <c r="I17" s="221"/>
      <c r="J17" s="222"/>
    </row>
    <row r="18" spans="1:12">
      <c r="A18" s="223" t="s">
        <v>173</v>
      </c>
      <c r="B18" s="219"/>
      <c r="C18" s="219"/>
      <c r="D18" s="219"/>
      <c r="E18" s="219"/>
      <c r="F18" s="219"/>
      <c r="G18" s="220"/>
      <c r="H18" s="220"/>
      <c r="I18" s="221"/>
      <c r="J18" s="224" t="s">
        <v>162</v>
      </c>
      <c r="K18" t="s">
        <v>158</v>
      </c>
    </row>
    <row r="19" spans="1:12">
      <c r="A19" s="223" t="s">
        <v>174</v>
      </c>
      <c r="B19" s="219"/>
      <c r="C19" s="219"/>
      <c r="D19" s="219"/>
      <c r="E19" s="219"/>
      <c r="F19" s="219"/>
      <c r="G19" s="220"/>
      <c r="H19" s="220"/>
      <c r="I19" s="221"/>
      <c r="J19" s="224" t="s">
        <v>162</v>
      </c>
      <c r="K19" t="s">
        <v>158</v>
      </c>
      <c r="L19" t="s">
        <v>14</v>
      </c>
    </row>
    <row r="20" spans="1:12">
      <c r="A20" s="223" t="s">
        <v>175</v>
      </c>
      <c r="B20" s="219"/>
      <c r="C20" s="219"/>
      <c r="D20" s="219"/>
      <c r="E20" s="219"/>
      <c r="F20" s="219"/>
      <c r="G20" s="220"/>
      <c r="H20" s="220"/>
      <c r="I20" s="221"/>
      <c r="J20" s="224" t="s">
        <v>162</v>
      </c>
      <c r="K20" t="s">
        <v>158</v>
      </c>
      <c r="L20" t="s">
        <v>14</v>
      </c>
    </row>
    <row r="21" spans="1:12">
      <c r="A21" s="223" t="s">
        <v>176</v>
      </c>
      <c r="B21" s="219"/>
      <c r="C21" s="219"/>
      <c r="D21" s="219"/>
      <c r="E21" s="219"/>
      <c r="F21" s="219"/>
      <c r="G21" s="220"/>
      <c r="H21" s="220"/>
      <c r="I21" s="221"/>
      <c r="J21" s="224" t="s">
        <v>162</v>
      </c>
      <c r="K21" t="s">
        <v>158</v>
      </c>
      <c r="L21" t="s">
        <v>14</v>
      </c>
    </row>
    <row r="22" spans="1:12">
      <c r="A22" s="223" t="s">
        <v>177</v>
      </c>
      <c r="B22" s="219"/>
      <c r="C22" s="219"/>
      <c r="D22" s="219"/>
      <c r="E22" s="219"/>
      <c r="F22" s="219"/>
      <c r="G22" s="220"/>
      <c r="H22" s="220"/>
      <c r="I22" s="221"/>
      <c r="J22" s="224" t="s">
        <v>162</v>
      </c>
      <c r="K22" t="s">
        <v>158</v>
      </c>
      <c r="L22" t="s">
        <v>14</v>
      </c>
    </row>
    <row r="23" spans="1:12">
      <c r="A23" s="223" t="s">
        <v>178</v>
      </c>
      <c r="B23" s="219"/>
      <c r="C23" s="219"/>
      <c r="D23" s="219"/>
      <c r="E23" s="219"/>
      <c r="F23" s="219"/>
      <c r="G23" s="220"/>
      <c r="H23" s="220"/>
      <c r="I23" s="221"/>
      <c r="J23" s="224" t="s">
        <v>162</v>
      </c>
      <c r="K23" t="s">
        <v>158</v>
      </c>
      <c r="L23" t="s">
        <v>14</v>
      </c>
    </row>
    <row r="24" spans="1:12">
      <c r="A24" s="223" t="s">
        <v>179</v>
      </c>
      <c r="B24" s="219"/>
      <c r="C24" s="219"/>
      <c r="D24" s="219"/>
      <c r="E24" s="219"/>
      <c r="F24" s="219"/>
      <c r="G24" s="220"/>
      <c r="H24" s="220"/>
      <c r="I24" s="221"/>
      <c r="J24" s="224" t="s">
        <v>162</v>
      </c>
      <c r="K24" t="s">
        <v>158</v>
      </c>
      <c r="L24" t="s">
        <v>14</v>
      </c>
    </row>
    <row r="25" spans="1:12">
      <c r="A25" s="223" t="s">
        <v>180</v>
      </c>
      <c r="B25" s="219"/>
      <c r="C25" s="219"/>
      <c r="D25" s="219"/>
      <c r="E25" s="219"/>
      <c r="F25" s="219"/>
      <c r="G25" s="220"/>
      <c r="H25" s="220"/>
      <c r="I25" s="221"/>
      <c r="J25" s="224" t="s">
        <v>162</v>
      </c>
      <c r="K25" t="s">
        <v>158</v>
      </c>
      <c r="L25" t="s">
        <v>14</v>
      </c>
    </row>
    <row r="26" spans="1:12">
      <c r="A26" s="223" t="s">
        <v>181</v>
      </c>
      <c r="B26" s="219"/>
      <c r="C26" s="219"/>
      <c r="D26" s="219"/>
      <c r="E26" s="219"/>
      <c r="F26" s="219"/>
      <c r="G26" s="220"/>
      <c r="H26" s="220"/>
      <c r="I26" s="221"/>
      <c r="J26" s="224" t="s">
        <v>162</v>
      </c>
      <c r="K26" t="s">
        <v>158</v>
      </c>
      <c r="L26" t="s">
        <v>14</v>
      </c>
    </row>
    <row r="27" spans="1:12">
      <c r="A27" s="223" t="s">
        <v>182</v>
      </c>
      <c r="B27" s="219"/>
      <c r="C27" s="219"/>
      <c r="D27" s="219"/>
      <c r="E27" s="219"/>
      <c r="F27" s="219"/>
      <c r="G27" s="220"/>
      <c r="H27" s="220"/>
      <c r="I27" s="221"/>
      <c r="J27" s="224" t="s">
        <v>162</v>
      </c>
      <c r="K27" t="s">
        <v>158</v>
      </c>
      <c r="L27" t="s">
        <v>14</v>
      </c>
    </row>
    <row r="28" spans="1:12">
      <c r="A28" s="223" t="s">
        <v>183</v>
      </c>
      <c r="B28" s="223"/>
      <c r="C28" s="219"/>
      <c r="D28" s="219"/>
      <c r="E28" s="219"/>
      <c r="F28" s="219"/>
      <c r="G28" s="220"/>
      <c r="H28" s="220"/>
      <c r="I28" s="221"/>
      <c r="J28" s="224" t="s">
        <v>162</v>
      </c>
      <c r="K28" t="s">
        <v>158</v>
      </c>
      <c r="L28" t="s">
        <v>14</v>
      </c>
    </row>
    <row r="29" spans="1:12">
      <c r="A29" s="223" t="s">
        <v>184</v>
      </c>
      <c r="B29" s="223"/>
      <c r="C29" s="219"/>
      <c r="D29" s="219"/>
      <c r="E29" s="219"/>
      <c r="F29" s="219"/>
      <c r="G29" s="220"/>
      <c r="H29" s="220"/>
      <c r="I29" s="221"/>
      <c r="J29" s="224" t="s">
        <v>162</v>
      </c>
      <c r="K29" t="s">
        <v>158</v>
      </c>
      <c r="L29" t="s">
        <v>14</v>
      </c>
    </row>
    <row r="30" spans="1:12">
      <c r="A30" s="223" t="s">
        <v>185</v>
      </c>
      <c r="B30" s="223"/>
      <c r="C30" s="219"/>
      <c r="D30" s="219"/>
      <c r="E30" s="219"/>
      <c r="F30" s="219"/>
      <c r="G30" s="220"/>
      <c r="H30" s="220"/>
      <c r="I30" s="221"/>
      <c r="J30" s="224" t="s">
        <v>162</v>
      </c>
      <c r="K30" t="s">
        <v>158</v>
      </c>
      <c r="L30" t="s">
        <v>14</v>
      </c>
    </row>
    <row r="31" spans="1:12">
      <c r="A31" s="223" t="s">
        <v>186</v>
      </c>
      <c r="B31" s="219"/>
      <c r="C31" s="219"/>
      <c r="D31" s="219"/>
      <c r="E31" s="219"/>
      <c r="F31" s="219"/>
      <c r="G31" s="220"/>
      <c r="H31" s="220"/>
      <c r="I31" s="221"/>
      <c r="J31" s="224" t="s">
        <v>162</v>
      </c>
      <c r="K31" t="s">
        <v>158</v>
      </c>
      <c r="L31" t="s">
        <v>14</v>
      </c>
    </row>
    <row r="32" spans="1:12" ht="15.75">
      <c r="A32" s="218" t="s">
        <v>187</v>
      </c>
      <c r="B32" s="219"/>
      <c r="C32" s="219"/>
      <c r="D32" s="219"/>
      <c r="E32" s="219"/>
      <c r="F32" s="219"/>
      <c r="G32" s="220"/>
      <c r="H32" s="220"/>
      <c r="I32" s="221"/>
      <c r="J32" s="229"/>
    </row>
    <row r="33" spans="1:16">
      <c r="A33" s="223" t="s">
        <v>188</v>
      </c>
      <c r="B33" s="219"/>
      <c r="C33" s="219"/>
      <c r="D33" s="219"/>
      <c r="E33" s="219"/>
      <c r="F33" s="219"/>
      <c r="G33" s="220"/>
      <c r="H33" s="220"/>
      <c r="I33" s="221"/>
      <c r="J33" s="224" t="s">
        <v>162</v>
      </c>
      <c r="K33" t="s">
        <v>158</v>
      </c>
      <c r="L33" t="s">
        <v>14</v>
      </c>
    </row>
    <row r="34" spans="1:16">
      <c r="A34" s="223" t="s">
        <v>189</v>
      </c>
      <c r="B34" s="219"/>
      <c r="C34" s="219"/>
      <c r="D34" s="219"/>
      <c r="E34" s="219"/>
      <c r="F34" s="219"/>
      <c r="G34" s="220"/>
      <c r="H34" s="220"/>
      <c r="I34" s="221"/>
      <c r="J34" s="224" t="s">
        <v>162</v>
      </c>
      <c r="K34" t="s">
        <v>158</v>
      </c>
      <c r="L34" t="s">
        <v>14</v>
      </c>
    </row>
    <row r="35" spans="1:16">
      <c r="A35" s="223" t="s">
        <v>190</v>
      </c>
      <c r="B35" s="219"/>
      <c r="C35" s="219"/>
      <c r="D35" s="219"/>
      <c r="E35" s="219"/>
      <c r="F35" s="219"/>
      <c r="G35" s="220"/>
      <c r="H35" s="220"/>
      <c r="I35" s="221"/>
      <c r="J35" s="224" t="s">
        <v>162</v>
      </c>
      <c r="K35" t="s">
        <v>158</v>
      </c>
      <c r="L35" t="s">
        <v>14</v>
      </c>
    </row>
    <row r="36" spans="1:16">
      <c r="A36" s="223" t="s">
        <v>191</v>
      </c>
      <c r="B36" s="219"/>
      <c r="C36" s="219"/>
      <c r="D36" s="219"/>
      <c r="E36" s="219"/>
      <c r="F36" s="219"/>
      <c r="G36" s="220"/>
      <c r="H36" s="220"/>
      <c r="I36" s="221"/>
      <c r="J36" s="224" t="s">
        <v>162</v>
      </c>
      <c r="K36" t="s">
        <v>158</v>
      </c>
      <c r="L36" t="s">
        <v>14</v>
      </c>
    </row>
    <row r="37" spans="1:16">
      <c r="A37" s="223" t="s">
        <v>192</v>
      </c>
      <c r="B37" s="219"/>
      <c r="C37" s="219"/>
      <c r="D37" s="219"/>
      <c r="E37" s="219"/>
      <c r="F37" s="219"/>
      <c r="G37" s="220"/>
      <c r="H37" s="220"/>
      <c r="I37" s="221"/>
      <c r="J37" s="224" t="s">
        <v>162</v>
      </c>
      <c r="K37" t="s">
        <v>158</v>
      </c>
      <c r="L37" t="s">
        <v>14</v>
      </c>
    </row>
    <row r="38" spans="1:16">
      <c r="A38" s="223" t="s">
        <v>193</v>
      </c>
      <c r="B38" s="219"/>
      <c r="C38" s="219"/>
      <c r="D38" s="219"/>
      <c r="E38" s="219"/>
      <c r="F38" s="219"/>
      <c r="G38" s="220"/>
      <c r="H38" s="220"/>
      <c r="I38" s="221"/>
      <c r="J38" s="224" t="s">
        <v>162</v>
      </c>
      <c r="K38" t="s">
        <v>158</v>
      </c>
      <c r="L38" t="s">
        <v>14</v>
      </c>
    </row>
    <row r="39" spans="1:16">
      <c r="A39" s="223" t="s">
        <v>194</v>
      </c>
      <c r="B39" s="219"/>
      <c r="C39" s="219"/>
      <c r="D39" s="219"/>
      <c r="E39" s="219"/>
      <c r="F39" s="219"/>
      <c r="G39" s="220"/>
      <c r="H39" s="220"/>
      <c r="I39" s="221"/>
      <c r="J39" s="224" t="s">
        <v>162</v>
      </c>
      <c r="K39" t="s">
        <v>158</v>
      </c>
      <c r="L39" t="s">
        <v>14</v>
      </c>
    </row>
    <row r="40" spans="1:16">
      <c r="A40" s="223" t="s">
        <v>195</v>
      </c>
      <c r="B40" s="219"/>
      <c r="C40" s="219"/>
      <c r="D40" s="219"/>
      <c r="E40" s="219"/>
      <c r="F40" s="219"/>
      <c r="G40" s="220"/>
      <c r="H40" s="220"/>
      <c r="I40" s="221"/>
      <c r="J40" s="224" t="s">
        <v>162</v>
      </c>
      <c r="K40" t="s">
        <v>158</v>
      </c>
      <c r="L40" t="s">
        <v>14</v>
      </c>
    </row>
    <row r="41" spans="1:16">
      <c r="A41" s="223" t="s">
        <v>196</v>
      </c>
      <c r="B41" s="219"/>
      <c r="C41" s="219"/>
      <c r="D41" s="219"/>
      <c r="E41" s="219"/>
      <c r="F41" s="219"/>
      <c r="G41" s="220"/>
      <c r="H41" s="220"/>
      <c r="I41" s="221"/>
      <c r="J41" s="224" t="s">
        <v>162</v>
      </c>
      <c r="K41" t="s">
        <v>158</v>
      </c>
      <c r="L41" t="s">
        <v>14</v>
      </c>
    </row>
    <row r="42" spans="1:16">
      <c r="A42" s="223" t="s">
        <v>197</v>
      </c>
      <c r="B42" s="219"/>
      <c r="C42" s="219"/>
      <c r="D42" s="219"/>
      <c r="E42" s="219"/>
      <c r="F42" s="219"/>
      <c r="G42" s="220"/>
      <c r="H42" s="220"/>
      <c r="I42" s="221"/>
      <c r="J42" s="224" t="s">
        <v>162</v>
      </c>
      <c r="K42" t="s">
        <v>158</v>
      </c>
      <c r="L42" t="s">
        <v>14</v>
      </c>
    </row>
    <row r="43" spans="1:16" ht="22.15" customHeight="1">
      <c r="A43" s="230" t="s">
        <v>198</v>
      </c>
      <c r="C43" s="230" t="s">
        <v>199</v>
      </c>
      <c r="J43" s="231"/>
      <c r="P43" s="212"/>
    </row>
    <row r="44" spans="1:16">
      <c r="A44" t="s">
        <v>200</v>
      </c>
      <c r="L44" s="212"/>
      <c r="M44" s="212"/>
      <c r="N44" s="212"/>
      <c r="O44" s="212"/>
      <c r="P44" s="212"/>
    </row>
    <row r="45" spans="1:16">
      <c r="A45" t="s">
        <v>201</v>
      </c>
      <c r="F45" s="232" t="s">
        <v>14</v>
      </c>
      <c r="J45" s="233" t="s">
        <v>162</v>
      </c>
      <c r="K45" t="s">
        <v>202</v>
      </c>
    </row>
    <row r="46" spans="1:16">
      <c r="A46" s="234" t="s">
        <v>203</v>
      </c>
      <c r="J46" s="233" t="s">
        <v>162</v>
      </c>
      <c r="K46" t="s">
        <v>202</v>
      </c>
    </row>
    <row r="47" spans="1:16">
      <c r="A47" s="234" t="s">
        <v>204</v>
      </c>
      <c r="J47" s="233" t="s">
        <v>162</v>
      </c>
      <c r="K47" t="s">
        <v>202</v>
      </c>
    </row>
    <row r="48" spans="1:16">
      <c r="A48" t="s">
        <v>205</v>
      </c>
      <c r="B48" s="234"/>
      <c r="D48" t="s">
        <v>14</v>
      </c>
      <c r="G48" t="s">
        <v>14</v>
      </c>
      <c r="J48" s="233"/>
      <c r="K48" t="s">
        <v>202</v>
      </c>
    </row>
    <row r="49" spans="1:12">
      <c r="A49" t="s">
        <v>206</v>
      </c>
      <c r="B49" s="234"/>
      <c r="J49" s="233" t="s">
        <v>162</v>
      </c>
      <c r="K49" t="s">
        <v>202</v>
      </c>
    </row>
    <row r="50" spans="1:12" ht="21" customHeight="1">
      <c r="A50" s="230" t="s">
        <v>207</v>
      </c>
      <c r="E50" s="230" t="s">
        <v>199</v>
      </c>
      <c r="J50" s="231"/>
    </row>
    <row r="51" spans="1:12">
      <c r="A51" t="s">
        <v>208</v>
      </c>
      <c r="J51" s="231"/>
      <c r="L51" t="s">
        <v>14</v>
      </c>
    </row>
    <row r="52" spans="1:12">
      <c r="A52" t="s">
        <v>209</v>
      </c>
      <c r="J52" s="233" t="s">
        <v>162</v>
      </c>
      <c r="K52" t="s">
        <v>202</v>
      </c>
    </row>
    <row r="53" spans="1:12">
      <c r="A53" t="s">
        <v>210</v>
      </c>
      <c r="J53" s="233" t="s">
        <v>162</v>
      </c>
      <c r="K53" t="s">
        <v>202</v>
      </c>
    </row>
    <row r="54" spans="1:12">
      <c r="A54" t="s">
        <v>211</v>
      </c>
      <c r="J54" s="233" t="s">
        <v>162</v>
      </c>
      <c r="K54" t="s">
        <v>202</v>
      </c>
    </row>
    <row r="55" spans="1:12">
      <c r="A55" t="s">
        <v>212</v>
      </c>
      <c r="J55" s="233" t="s">
        <v>162</v>
      </c>
      <c r="K55" t="s">
        <v>202</v>
      </c>
    </row>
    <row r="56" spans="1:12" ht="15.75">
      <c r="A56" s="230" t="s">
        <v>213</v>
      </c>
      <c r="J56" s="231"/>
    </row>
    <row r="57" spans="1:12">
      <c r="A57" t="s">
        <v>214</v>
      </c>
      <c r="C57" t="s">
        <v>215</v>
      </c>
      <c r="G57" s="232" t="s">
        <v>14</v>
      </c>
      <c r="H57" s="232"/>
      <c r="J57" s="233"/>
      <c r="K57" t="s">
        <v>216</v>
      </c>
    </row>
    <row r="58" spans="1:12">
      <c r="A58" t="s">
        <v>217</v>
      </c>
      <c r="C58" t="s">
        <v>218</v>
      </c>
      <c r="G58" s="232" t="s">
        <v>14</v>
      </c>
      <c r="H58" s="232"/>
      <c r="J58" s="233"/>
      <c r="K58" t="s">
        <v>219</v>
      </c>
    </row>
    <row r="59" spans="1:12">
      <c r="A59" t="s">
        <v>220</v>
      </c>
      <c r="G59" s="235" t="s">
        <v>14</v>
      </c>
      <c r="H59" s="235"/>
      <c r="J59" s="233" t="s">
        <v>167</v>
      </c>
      <c r="K59" t="s">
        <v>216</v>
      </c>
    </row>
    <row r="60" spans="1:12">
      <c r="A60" t="s">
        <v>221</v>
      </c>
      <c r="G60" s="235" t="s">
        <v>14</v>
      </c>
      <c r="H60" s="235"/>
      <c r="J60" s="233" t="s">
        <v>167</v>
      </c>
      <c r="K60" t="s">
        <v>222</v>
      </c>
    </row>
    <row r="61" spans="1:12" ht="15.75">
      <c r="A61" s="218" t="s">
        <v>223</v>
      </c>
      <c r="J61" s="236"/>
    </row>
    <row r="62" spans="1:12">
      <c r="A62" t="s">
        <v>224</v>
      </c>
      <c r="F62" s="212">
        <v>1150</v>
      </c>
      <c r="G62" s="212">
        <v>610301</v>
      </c>
      <c r="H62" s="234" t="s">
        <v>225</v>
      </c>
      <c r="I62" s="212"/>
      <c r="J62" s="233" t="s">
        <v>167</v>
      </c>
      <c r="K62" t="s">
        <v>156</v>
      </c>
    </row>
    <row r="63" spans="1:12">
      <c r="A63" s="223" t="s">
        <v>226</v>
      </c>
      <c r="F63" s="212">
        <v>7201</v>
      </c>
      <c r="G63" s="212">
        <v>600301</v>
      </c>
      <c r="H63" s="234" t="s">
        <v>227</v>
      </c>
      <c r="J63" s="233" t="s">
        <v>162</v>
      </c>
      <c r="K63" t="s">
        <v>202</v>
      </c>
    </row>
    <row r="64" spans="1:12">
      <c r="A64" s="223" t="s">
        <v>228</v>
      </c>
      <c r="F64" s="212"/>
      <c r="G64" s="212"/>
      <c r="H64" s="234"/>
      <c r="J64" s="233"/>
      <c r="K64" t="s">
        <v>229</v>
      </c>
    </row>
    <row r="65" spans="1:10" ht="13.5" thickBot="1">
      <c r="A65" t="s">
        <v>14</v>
      </c>
      <c r="G65" s="237" t="s">
        <v>14</v>
      </c>
      <c r="H65" s="237"/>
    </row>
    <row r="66" spans="1:10" ht="16.5" thickBot="1">
      <c r="A66" s="230" t="s">
        <v>230</v>
      </c>
      <c r="F66" s="211"/>
      <c r="J66" s="238">
        <f>SUM(J4:J63)</f>
        <v>0</v>
      </c>
    </row>
  </sheetData>
  <mergeCells count="1">
    <mergeCell ref="K4:L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3"/>
  <sheetViews>
    <sheetView topLeftCell="A16" workbookViewId="0">
      <selection activeCell="A16" sqref="A16"/>
    </sheetView>
  </sheetViews>
  <sheetFormatPr defaultRowHeight="12.75"/>
  <cols>
    <col min="1" max="1" width="11.28515625" customWidth="1"/>
    <col min="11" max="11" width="6.7109375" customWidth="1"/>
    <col min="12" max="12" width="8.85546875" hidden="1" customWidth="1"/>
  </cols>
  <sheetData>
    <row r="1" spans="1:12" ht="20.25">
      <c r="A1" s="252" t="s">
        <v>146</v>
      </c>
      <c r="B1" s="252"/>
      <c r="C1" s="252"/>
      <c r="D1" s="252"/>
      <c r="E1" s="252"/>
      <c r="F1" s="252"/>
      <c r="G1" s="252"/>
      <c r="H1" s="252"/>
      <c r="I1" s="252"/>
      <c r="J1" s="252"/>
      <c r="K1" s="252"/>
    </row>
    <row r="3" spans="1:12" ht="15">
      <c r="A3" s="44" t="s">
        <v>41</v>
      </c>
    </row>
    <row r="4" spans="1:12">
      <c r="A4" s="35"/>
    </row>
    <row r="5" spans="1:12" ht="40.9" customHeight="1">
      <c r="A5" s="250" t="s">
        <v>60</v>
      </c>
      <c r="B5" s="250"/>
      <c r="C5" s="250"/>
      <c r="D5" s="250"/>
      <c r="E5" s="250"/>
      <c r="F5" s="250"/>
      <c r="G5" s="250"/>
      <c r="H5" s="250"/>
      <c r="I5" s="250"/>
      <c r="J5" s="250"/>
      <c r="K5" s="250"/>
      <c r="L5" s="250"/>
    </row>
    <row r="6" spans="1:12" ht="12" customHeight="1">
      <c r="A6" s="38"/>
      <c r="B6" s="38"/>
      <c r="C6" s="38"/>
      <c r="D6" s="38"/>
      <c r="E6" s="38"/>
      <c r="F6" s="38"/>
      <c r="G6" s="38"/>
      <c r="H6" s="38"/>
      <c r="I6" s="38"/>
      <c r="J6" s="38"/>
      <c r="K6" s="38"/>
      <c r="L6" s="38"/>
    </row>
    <row r="7" spans="1:12" ht="56.45" customHeight="1">
      <c r="A7" s="250" t="s">
        <v>59</v>
      </c>
      <c r="B7" s="250"/>
      <c r="C7" s="250"/>
      <c r="D7" s="250"/>
      <c r="E7" s="250"/>
      <c r="F7" s="250"/>
      <c r="G7" s="250"/>
      <c r="H7" s="250"/>
      <c r="I7" s="250"/>
      <c r="J7" s="250"/>
      <c r="K7" s="250"/>
      <c r="L7" s="250"/>
    </row>
    <row r="8" spans="1:12" ht="10.15" customHeight="1">
      <c r="A8" s="38"/>
      <c r="B8" s="38"/>
      <c r="C8" s="38"/>
      <c r="D8" s="38"/>
      <c r="E8" s="38"/>
      <c r="F8" s="38"/>
      <c r="G8" s="38"/>
      <c r="H8" s="38"/>
      <c r="I8" s="38"/>
      <c r="J8" s="38"/>
      <c r="K8" s="38"/>
      <c r="L8" s="38"/>
    </row>
    <row r="9" spans="1:12" ht="15">
      <c r="A9" s="44" t="s">
        <v>42</v>
      </c>
    </row>
    <row r="10" spans="1:12">
      <c r="A10" s="35"/>
    </row>
    <row r="11" spans="1:12" ht="27.6" customHeight="1">
      <c r="A11" s="250" t="s">
        <v>40</v>
      </c>
      <c r="B11" s="250"/>
      <c r="C11" s="250"/>
      <c r="D11" s="250"/>
      <c r="E11" s="250"/>
      <c r="F11" s="250"/>
      <c r="G11" s="250"/>
      <c r="H11" s="250"/>
      <c r="I11" s="250"/>
      <c r="J11" s="250"/>
      <c r="K11" s="250"/>
    </row>
    <row r="12" spans="1:12">
      <c r="A12" s="35"/>
    </row>
    <row r="13" spans="1:12" ht="15">
      <c r="A13" s="44" t="s">
        <v>43</v>
      </c>
    </row>
    <row r="14" spans="1:12">
      <c r="A14" s="35"/>
    </row>
    <row r="15" spans="1:12" ht="33" customHeight="1">
      <c r="A15" s="250" t="s">
        <v>233</v>
      </c>
      <c r="B15" s="250"/>
      <c r="C15" s="250"/>
      <c r="D15" s="250"/>
      <c r="E15" s="250"/>
      <c r="F15" s="250"/>
      <c r="G15" s="250"/>
      <c r="H15" s="250"/>
      <c r="I15" s="250"/>
      <c r="J15" s="250"/>
      <c r="K15" s="250"/>
      <c r="L15" s="250"/>
    </row>
    <row r="16" spans="1:12">
      <c r="A16" s="35"/>
    </row>
    <row r="17" spans="1:12">
      <c r="A17" s="37" t="s">
        <v>44</v>
      </c>
      <c r="B17" s="36"/>
      <c r="C17" s="36"/>
    </row>
    <row r="18" spans="1:12">
      <c r="A18" s="37" t="s">
        <v>30</v>
      </c>
      <c r="B18" s="36"/>
      <c r="C18" s="36"/>
    </row>
    <row r="19" spans="1:12">
      <c r="A19" s="37" t="s">
        <v>31</v>
      </c>
      <c r="B19" s="36"/>
      <c r="C19" s="36"/>
    </row>
    <row r="20" spans="1:12">
      <c r="A20" s="37" t="s">
        <v>45</v>
      </c>
      <c r="B20" s="36"/>
      <c r="C20" s="36"/>
    </row>
    <row r="21" spans="1:12">
      <c r="A21" s="37" t="s">
        <v>32</v>
      </c>
      <c r="B21" s="36"/>
      <c r="C21" s="36"/>
    </row>
    <row r="22" spans="1:12">
      <c r="A22" s="37" t="s">
        <v>33</v>
      </c>
      <c r="B22" s="36"/>
      <c r="C22" s="36"/>
    </row>
    <row r="23" spans="1:12">
      <c r="A23" s="37" t="s">
        <v>34</v>
      </c>
      <c r="B23" s="36"/>
      <c r="C23" s="36"/>
    </row>
    <row r="24" spans="1:12">
      <c r="A24" s="37" t="s">
        <v>35</v>
      </c>
      <c r="B24" s="36"/>
      <c r="C24" s="36"/>
    </row>
    <row r="25" spans="1:12">
      <c r="A25" s="35"/>
    </row>
    <row r="26" spans="1:12" ht="35.450000000000003" customHeight="1">
      <c r="A26" s="251" t="s">
        <v>49</v>
      </c>
      <c r="B26" s="251"/>
      <c r="C26" s="251"/>
      <c r="D26" s="251"/>
      <c r="E26" s="251"/>
      <c r="F26" s="251"/>
      <c r="G26" s="251"/>
      <c r="H26" s="251"/>
      <c r="I26" s="251"/>
      <c r="J26" s="251"/>
      <c r="K26" s="251"/>
      <c r="L26" s="251"/>
    </row>
    <row r="27" spans="1:12">
      <c r="A27" s="35"/>
    </row>
    <row r="28" spans="1:12" ht="33.6" customHeight="1">
      <c r="A28" s="251" t="s">
        <v>50</v>
      </c>
      <c r="B28" s="251"/>
      <c r="C28" s="251"/>
      <c r="D28" s="251"/>
      <c r="E28" s="251"/>
      <c r="F28" s="251"/>
      <c r="G28" s="251"/>
      <c r="H28" s="251"/>
      <c r="I28" s="251"/>
      <c r="J28" s="251"/>
      <c r="K28" s="251"/>
      <c r="L28" s="251"/>
    </row>
    <row r="29" spans="1:12">
      <c r="A29" s="35"/>
    </row>
    <row r="30" spans="1:12" ht="42.6" customHeight="1">
      <c r="A30" s="250" t="s">
        <v>51</v>
      </c>
      <c r="B30" s="251"/>
      <c r="C30" s="251"/>
      <c r="D30" s="251"/>
      <c r="E30" s="251"/>
      <c r="F30" s="251"/>
      <c r="G30" s="251"/>
      <c r="H30" s="251"/>
      <c r="I30" s="251"/>
      <c r="J30" s="251"/>
      <c r="K30" s="251"/>
      <c r="L30" s="251"/>
    </row>
    <row r="31" spans="1:12">
      <c r="A31" s="35"/>
    </row>
    <row r="32" spans="1:12" ht="34.15" customHeight="1">
      <c r="A32" s="253" t="s">
        <v>52</v>
      </c>
      <c r="B32" s="253"/>
      <c r="C32" s="253"/>
      <c r="D32" s="253"/>
      <c r="E32" s="253"/>
      <c r="F32" s="253"/>
      <c r="G32" s="253"/>
      <c r="H32" s="253"/>
      <c r="I32" s="253"/>
      <c r="J32" s="253"/>
      <c r="K32" s="253"/>
      <c r="L32" s="253"/>
    </row>
    <row r="33" spans="1:12">
      <c r="A33" s="35"/>
    </row>
    <row r="34" spans="1:12" ht="22.9" customHeight="1">
      <c r="A34" s="254" t="s">
        <v>54</v>
      </c>
      <c r="B34" s="255"/>
      <c r="C34" s="255"/>
      <c r="D34" s="255"/>
      <c r="E34" s="255"/>
      <c r="F34" s="255"/>
      <c r="G34" s="255"/>
      <c r="H34" s="255"/>
      <c r="I34" s="255"/>
      <c r="J34" s="255"/>
      <c r="K34" s="255"/>
      <c r="L34" s="255"/>
    </row>
    <row r="35" spans="1:12" ht="38.450000000000003" customHeight="1">
      <c r="A35" s="250" t="s">
        <v>55</v>
      </c>
      <c r="B35" s="250"/>
      <c r="C35" s="250"/>
      <c r="D35" s="250"/>
      <c r="E35" s="250"/>
      <c r="F35" s="250"/>
      <c r="G35" s="250"/>
      <c r="H35" s="250"/>
      <c r="I35" s="250"/>
      <c r="J35" s="250"/>
      <c r="K35" s="250"/>
      <c r="L35" s="250"/>
    </row>
    <row r="36" spans="1:12" ht="38.450000000000003" customHeight="1">
      <c r="A36" s="38"/>
      <c r="B36" s="38"/>
      <c r="C36" s="38"/>
      <c r="D36" s="38"/>
      <c r="E36" s="38"/>
      <c r="F36" s="38"/>
      <c r="G36" s="38"/>
      <c r="H36" s="38"/>
      <c r="I36" s="38"/>
      <c r="J36" s="38"/>
      <c r="K36" s="38"/>
      <c r="L36" s="38"/>
    </row>
    <row r="37" spans="1:12">
      <c r="A37" s="35"/>
    </row>
    <row r="38" spans="1:12">
      <c r="A38" s="35"/>
    </row>
    <row r="39" spans="1:12" ht="15">
      <c r="A39" s="44" t="s">
        <v>38</v>
      </c>
    </row>
    <row r="40" spans="1:12">
      <c r="A40" s="250" t="s">
        <v>46</v>
      </c>
      <c r="B40" s="250"/>
      <c r="C40" s="250"/>
      <c r="D40" s="250"/>
      <c r="E40" s="250"/>
      <c r="F40" s="250"/>
      <c r="G40" s="250"/>
      <c r="H40" s="250"/>
      <c r="I40" s="250"/>
      <c r="J40" s="250"/>
      <c r="K40" s="250"/>
      <c r="L40" s="250"/>
    </row>
    <row r="41" spans="1:12" ht="40.9" customHeight="1">
      <c r="A41" s="250"/>
      <c r="B41" s="250"/>
      <c r="C41" s="250"/>
      <c r="D41" s="250"/>
      <c r="E41" s="250"/>
      <c r="F41" s="250"/>
      <c r="G41" s="250"/>
      <c r="H41" s="250"/>
      <c r="I41" s="250"/>
      <c r="J41" s="250"/>
      <c r="K41" s="250"/>
      <c r="L41" s="250"/>
    </row>
    <row r="42" spans="1:12" ht="13.15" customHeight="1">
      <c r="A42" s="43"/>
      <c r="B42" s="43"/>
      <c r="C42" s="43"/>
      <c r="D42" s="43"/>
      <c r="E42" s="43"/>
      <c r="F42" s="43"/>
      <c r="G42" s="43"/>
      <c r="H42" s="43"/>
      <c r="I42" s="43"/>
      <c r="J42" s="43"/>
      <c r="K42" s="43"/>
      <c r="L42" s="43"/>
    </row>
    <row r="43" spans="1:12" ht="15">
      <c r="A43" s="44" t="s">
        <v>53</v>
      </c>
    </row>
    <row r="44" spans="1:12">
      <c r="A44" s="35"/>
    </row>
    <row r="45" spans="1:12" ht="34.15" customHeight="1">
      <c r="A45" s="250" t="s">
        <v>47</v>
      </c>
      <c r="B45" s="250"/>
      <c r="C45" s="250"/>
      <c r="D45" s="250"/>
      <c r="E45" s="250"/>
      <c r="F45" s="250"/>
      <c r="G45" s="250"/>
      <c r="H45" s="250"/>
      <c r="I45" s="250"/>
      <c r="J45" s="250"/>
      <c r="K45" s="250"/>
      <c r="L45" s="250"/>
    </row>
    <row r="46" spans="1:12">
      <c r="A46" s="35"/>
    </row>
    <row r="47" spans="1:12" ht="55.9" customHeight="1">
      <c r="A47" s="251" t="s">
        <v>48</v>
      </c>
      <c r="B47" s="251"/>
      <c r="C47" s="251"/>
      <c r="D47" s="251"/>
      <c r="E47" s="251"/>
      <c r="F47" s="251"/>
      <c r="G47" s="251"/>
      <c r="H47" s="251"/>
      <c r="I47" s="251"/>
      <c r="J47" s="251"/>
      <c r="K47" s="251"/>
      <c r="L47" s="251"/>
    </row>
    <row r="48" spans="1:12">
      <c r="A48" s="34"/>
    </row>
    <row r="49" spans="1:12" ht="32.450000000000003" customHeight="1">
      <c r="A49" s="250" t="s">
        <v>36</v>
      </c>
      <c r="B49" s="39" t="s">
        <v>37</v>
      </c>
      <c r="C49" s="39"/>
      <c r="D49" s="39"/>
      <c r="E49" s="39"/>
      <c r="F49" s="40"/>
      <c r="G49" s="40"/>
      <c r="H49" s="40"/>
      <c r="I49" s="36"/>
      <c r="J49" s="36"/>
      <c r="K49" s="36"/>
      <c r="L49" s="36"/>
    </row>
    <row r="50" spans="1:12" ht="32.450000000000003" customHeight="1">
      <c r="A50" s="250"/>
      <c r="B50" s="41" t="s">
        <v>39</v>
      </c>
      <c r="C50" s="41"/>
      <c r="D50" s="41"/>
      <c r="E50" s="41"/>
      <c r="F50" s="42"/>
      <c r="G50" s="42"/>
      <c r="H50" s="42"/>
      <c r="I50" s="36"/>
      <c r="J50" s="36"/>
      <c r="K50" s="36"/>
      <c r="L50" s="36"/>
    </row>
    <row r="51" spans="1:12">
      <c r="A51" s="35"/>
    </row>
    <row r="52" spans="1:12" ht="15">
      <c r="A52" s="44" t="s">
        <v>14</v>
      </c>
    </row>
    <row r="53" spans="1:12">
      <c r="A53" s="35"/>
    </row>
  </sheetData>
  <mergeCells count="15">
    <mergeCell ref="A1:K1"/>
    <mergeCell ref="A11:K11"/>
    <mergeCell ref="A35:L35"/>
    <mergeCell ref="A7:L7"/>
    <mergeCell ref="A26:L26"/>
    <mergeCell ref="A28:L28"/>
    <mergeCell ref="A30:L30"/>
    <mergeCell ref="A32:L32"/>
    <mergeCell ref="A34:L34"/>
    <mergeCell ref="A49:A50"/>
    <mergeCell ref="A47:L47"/>
    <mergeCell ref="A45:L45"/>
    <mergeCell ref="A40:L41"/>
    <mergeCell ref="A5:L5"/>
    <mergeCell ref="A15:L15"/>
  </mergeCells>
  <hyperlinks>
    <hyperlink ref="A32" r:id="rId1" display="http://policy.umn.edu/Policies/Finance/Accounting/INTERNALSALES_PROC05.html"/>
  </hyperlinks>
  <pageMargins left="0.25" right="0.25"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4</vt:i4>
      </vt:variant>
    </vt:vector>
  </HeadingPairs>
  <TitlesOfParts>
    <vt:vector baseType="lpstr" size="4">
      <vt:lpstr>Per Hour</vt:lpstr>
      <vt:lpstr>Billable Hours</vt:lpstr>
      <vt:lpstr>CarryFwd Recon</vt:lpstr>
      <vt:lpstr>Procedure</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