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autoCompressPictures="0"/>
  <bookViews>
    <workbookView xWindow="0" yWindow="0" windowWidth="25600" windowHeight="139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2" i="1" l="1"/>
  <c r="C66" i="1"/>
  <c r="C58" i="1"/>
  <c r="B42" i="1"/>
  <c r="B34" i="1"/>
  <c r="B50" i="1"/>
  <c r="B10" i="1"/>
  <c r="C59" i="1"/>
  <c r="C61" i="1"/>
  <c r="C67" i="1"/>
  <c r="C69" i="1"/>
  <c r="C75" i="1"/>
  <c r="C77" i="1"/>
  <c r="C78" i="1"/>
  <c r="C83" i="1"/>
  <c r="C85" i="1"/>
  <c r="C91" i="1"/>
  <c r="C93" i="1"/>
  <c r="C94" i="1"/>
  <c r="C86" i="1"/>
  <c r="C70" i="1"/>
  <c r="C62" i="1"/>
  <c r="C54" i="1"/>
  <c r="C46" i="1"/>
  <c r="C38" i="1"/>
  <c r="C30" i="1"/>
  <c r="C22" i="1"/>
  <c r="C14" i="1"/>
  <c r="C6" i="1"/>
  <c r="B11" i="1"/>
  <c r="B13" i="1"/>
  <c r="B14" i="1"/>
  <c r="B16" i="1"/>
  <c r="B17" i="1"/>
  <c r="B19" i="1"/>
  <c r="B21" i="1"/>
  <c r="B22" i="1"/>
  <c r="B24" i="1"/>
  <c r="B25" i="1"/>
  <c r="B27" i="1"/>
  <c r="B29" i="1"/>
  <c r="B30" i="1"/>
  <c r="B32" i="1"/>
  <c r="B33" i="1"/>
  <c r="B35" i="1"/>
  <c r="B37" i="1"/>
  <c r="B38" i="1"/>
  <c r="B40" i="1"/>
  <c r="B41" i="1"/>
  <c r="B43" i="1"/>
  <c r="B45" i="1"/>
  <c r="B46" i="1"/>
  <c r="B48" i="1"/>
  <c r="B49" i="1"/>
  <c r="B51" i="1"/>
  <c r="B53" i="1"/>
  <c r="B54" i="1"/>
  <c r="B56" i="1"/>
  <c r="B57" i="1"/>
  <c r="B59" i="1"/>
  <c r="B61" i="1"/>
  <c r="B67" i="1"/>
  <c r="B69" i="1"/>
  <c r="B75" i="1"/>
  <c r="B77" i="1"/>
  <c r="B83" i="1"/>
  <c r="B85" i="1"/>
  <c r="B91" i="1"/>
  <c r="B93" i="1"/>
  <c r="B94" i="1"/>
  <c r="B86" i="1"/>
  <c r="B78" i="1"/>
  <c r="B70" i="1"/>
  <c r="B62" i="1"/>
  <c r="B6" i="1"/>
  <c r="C5" i="1"/>
  <c r="B5" i="1"/>
  <c r="B8" i="1"/>
  <c r="B9" i="1"/>
  <c r="H17" i="1"/>
  <c r="B18" i="1"/>
  <c r="B26" i="1"/>
  <c r="B99" i="1"/>
  <c r="C10" i="1"/>
  <c r="C11" i="1"/>
  <c r="C13" i="1"/>
  <c r="C18" i="1"/>
  <c r="C19" i="1"/>
  <c r="C21" i="1"/>
  <c r="C26" i="1"/>
  <c r="C27" i="1"/>
  <c r="C29" i="1"/>
  <c r="C34" i="1"/>
  <c r="C35" i="1"/>
  <c r="C37" i="1"/>
  <c r="C42" i="1"/>
  <c r="C43" i="1"/>
  <c r="C45" i="1"/>
  <c r="C50" i="1"/>
  <c r="C51" i="1"/>
  <c r="C53" i="1"/>
  <c r="H30" i="1"/>
  <c r="C74" i="1"/>
  <c r="C90" i="1"/>
  <c r="C98" i="1"/>
  <c r="C99" i="1"/>
  <c r="D99" i="1"/>
  <c r="F99" i="1"/>
  <c r="F98" i="1"/>
  <c r="C96" i="1"/>
  <c r="C97" i="1"/>
  <c r="B96" i="1"/>
  <c r="B97" i="1"/>
  <c r="D91" i="1"/>
  <c r="F91" i="1"/>
  <c r="F90" i="1"/>
  <c r="C88" i="1"/>
  <c r="C89" i="1"/>
  <c r="B88" i="1"/>
  <c r="B89" i="1"/>
  <c r="D83" i="1"/>
  <c r="F83" i="1"/>
  <c r="F82" i="1"/>
  <c r="C80" i="1"/>
  <c r="C81" i="1"/>
  <c r="B80" i="1"/>
  <c r="B81" i="1"/>
  <c r="D75" i="1"/>
  <c r="F75" i="1"/>
  <c r="F74" i="1"/>
  <c r="C72" i="1"/>
  <c r="C73" i="1"/>
  <c r="B72" i="1"/>
  <c r="B73" i="1"/>
  <c r="D67" i="1"/>
  <c r="F67" i="1"/>
  <c r="F66" i="1"/>
  <c r="C64" i="1"/>
  <c r="C65" i="1"/>
  <c r="B64" i="1"/>
  <c r="B65" i="1"/>
  <c r="D59" i="1"/>
  <c r="F59" i="1"/>
  <c r="F58" i="1"/>
  <c r="C56" i="1"/>
  <c r="C57" i="1"/>
  <c r="D51" i="1"/>
  <c r="F51" i="1"/>
  <c r="F50" i="1"/>
  <c r="C48" i="1"/>
  <c r="C49" i="1"/>
  <c r="D43" i="1"/>
  <c r="F43" i="1"/>
  <c r="F42" i="1"/>
  <c r="C40" i="1"/>
  <c r="C41" i="1"/>
  <c r="D35" i="1"/>
  <c r="F35" i="1"/>
  <c r="F34" i="1"/>
  <c r="C32" i="1"/>
  <c r="C33" i="1"/>
  <c r="D27" i="1"/>
  <c r="F27" i="1"/>
  <c r="F26" i="1"/>
  <c r="C24" i="1"/>
  <c r="C25" i="1"/>
  <c r="D19" i="1"/>
  <c r="F19" i="1"/>
  <c r="F18" i="1"/>
  <c r="C16" i="1"/>
  <c r="C17" i="1"/>
  <c r="D11" i="1"/>
  <c r="F11" i="1"/>
  <c r="F10" i="1"/>
  <c r="C8" i="1"/>
  <c r="C9" i="1"/>
</calcChain>
</file>

<file path=xl/sharedStrings.xml><?xml version="1.0" encoding="utf-8"?>
<sst xmlns="http://schemas.openxmlformats.org/spreadsheetml/2006/main" count="151" uniqueCount="46">
  <si>
    <t>Debt #1</t>
  </si>
  <si>
    <t>Debt #2</t>
  </si>
  <si>
    <t>Total Debt</t>
  </si>
  <si>
    <t>Milestones Achieved</t>
  </si>
  <si>
    <t>Specifics About Debts</t>
  </si>
  <si>
    <t>January</t>
  </si>
  <si>
    <t>Debt #1 (Student Loans)</t>
  </si>
  <si>
    <t>Opening Balance</t>
  </si>
  <si>
    <t>Total</t>
  </si>
  <si>
    <t>Interest Charged Per Day</t>
  </si>
  <si>
    <t>Interest Rate</t>
  </si>
  <si>
    <t>Days in Month</t>
  </si>
  <si>
    <t>1st Priority</t>
  </si>
  <si>
    <t>Total Interest Charged</t>
  </si>
  <si>
    <t>Total Debt with Interest</t>
  </si>
  <si>
    <t>Debt #2 (Car Loan)</t>
  </si>
  <si>
    <t>Payments</t>
  </si>
  <si>
    <t>Total Debt Cleared This Year</t>
  </si>
  <si>
    <t>Closing Balance</t>
  </si>
  <si>
    <t>Total Debt Cleared Overall</t>
  </si>
  <si>
    <t>February</t>
  </si>
  <si>
    <t>2nd Priority</t>
  </si>
  <si>
    <t>Minimum Payment</t>
  </si>
  <si>
    <t>PHASE 1 (Debt #1 First)</t>
  </si>
  <si>
    <t>Debt #1 Regular Payments</t>
  </si>
  <si>
    <t>March</t>
  </si>
  <si>
    <t>Debt #2 Regular Payments</t>
  </si>
  <si>
    <t>**Tax Return of $3,000 added***</t>
  </si>
  <si>
    <t>PHASE 2 (Debt #2 Focus)</t>
  </si>
  <si>
    <t>April</t>
  </si>
  <si>
    <t>**Freelance income of $100 added***</t>
  </si>
  <si>
    <t>May</t>
  </si>
  <si>
    <t>**Tax Rebate of $1200 added**</t>
  </si>
  <si>
    <t>June</t>
  </si>
  <si>
    <t>**Freelance income of $150 added***</t>
  </si>
  <si>
    <t>**Excess wedding money of $1000 added**</t>
  </si>
  <si>
    <t>July</t>
  </si>
  <si>
    <t>August</t>
  </si>
  <si>
    <t>September</t>
  </si>
  <si>
    <t>October</t>
  </si>
  <si>
    <t>November</t>
  </si>
  <si>
    <t>December</t>
  </si>
  <si>
    <t>Accelerated payments</t>
  </si>
  <si>
    <t>No more payments!</t>
  </si>
  <si>
    <t>**Freelance income of $200 added***</t>
  </si>
  <si>
    <t>Starting Phase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</si>
</sst>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#,##0.###############"/>
    <numFmt numFmtId="166" formatCode="0.0%"/>
  </numFmts>
  <fonts count="16" x14ac:knownFonts="1">
    <font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8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93C47D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0" fillId="0" borderId="8" xfId="0" applyNumberFormat="1" applyBorder="1" applyAlignment="1">
      <alignment wrapText="1"/>
    </xf>
    <xf numFmtId="0" fontId="3" fillId="2" borderId="9" xfId="0" applyFont="1" applyFill="1" applyBorder="1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64" fontId="5" fillId="0" borderId="0" xfId="0" applyNumberFormat="1" applyFont="1" applyAlignment="1">
      <alignment wrapText="1"/>
    </xf>
    <xf numFmtId="0" fontId="0" fillId="0" borderId="13" xfId="0" applyBorder="1" applyAlignment="1">
      <alignment wrapText="1"/>
    </xf>
    <xf numFmtId="0" fontId="6" fillId="0" borderId="14" xfId="0" applyFont="1" applyBorder="1" applyAlignment="1">
      <alignment wrapText="1"/>
    </xf>
    <xf numFmtId="164" fontId="7" fillId="0" borderId="16" xfId="0" applyNumberFormat="1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9" fillId="3" borderId="18" xfId="0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164" fontId="10" fillId="0" borderId="22" xfId="0" applyNumberFormat="1" applyFont="1" applyBorder="1" applyAlignment="1">
      <alignment wrapText="1"/>
    </xf>
    <xf numFmtId="164" fontId="0" fillId="0" borderId="23" xfId="0" applyNumberForma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164" fontId="11" fillId="0" borderId="26" xfId="0" applyNumberFormat="1" applyFont="1" applyBorder="1" applyAlignment="1">
      <alignment wrapText="1"/>
    </xf>
    <xf numFmtId="0" fontId="12" fillId="4" borderId="0" xfId="0" applyFont="1" applyFill="1" applyAlignment="1">
      <alignment wrapText="1"/>
    </xf>
    <xf numFmtId="0" fontId="3" fillId="2" borderId="9" xfId="0" applyFont="1" applyFill="1" applyBorder="1" applyAlignment="1">
      <alignment wrapText="1"/>
    </xf>
    <xf numFmtId="0" fontId="9" fillId="3" borderId="18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12" fillId="4" borderId="0" xfId="0" applyFont="1" applyFill="1" applyAlignment="1">
      <alignment wrapText="1"/>
    </xf>
    <xf numFmtId="166" fontId="0" fillId="0" borderId="0" xfId="1" applyNumberFormat="1" applyFont="1" applyAlignment="1">
      <alignment wrapText="1"/>
    </xf>
    <xf numFmtId="8" fontId="0" fillId="0" borderId="0" xfId="0" applyNumberFormat="1" applyAlignment="1">
      <alignment wrapText="1"/>
    </xf>
    <xf numFmtId="0" fontId="0" fillId="0" borderId="15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abSelected="1" topLeftCell="A18" zoomScale="125" zoomScaleNormal="125" zoomScalePageLayoutView="125" workbookViewId="0">
      <selection activeCell="E27" sqref="E27"/>
    </sheetView>
  </sheetViews>
  <sheetFormatPr baseColWidth="10" defaultColWidth="17.1640625" defaultRowHeight="12.75" customHeight="1" x14ac:dyDescent="0"/>
  <cols>
    <col min="1" max="1" width="23.5" customWidth="1"/>
    <col min="2" max="2" width="13.5" customWidth="1"/>
    <col min="4" max="4" width="12.83203125" customWidth="1"/>
    <col min="5" max="5" width="29.6640625" customWidth="1"/>
    <col min="6" max="6" width="12.5" customWidth="1"/>
    <col min="7" max="7" width="26.33203125" customWidth="1"/>
  </cols>
  <sheetData>
    <row r="1" spans="1:8" ht="14" customHeight="1">
      <c r="A1" s="39">
        <v>2013</v>
      </c>
      <c r="B1" s="3"/>
      <c r="C1" s="3"/>
      <c r="D1" s="3"/>
      <c r="E1" s="3"/>
      <c r="F1" s="23"/>
      <c r="G1" s="15"/>
    </row>
    <row r="2" spans="1:8" ht="12.75" customHeight="1">
      <c r="F2" s="8"/>
      <c r="G2" s="15"/>
    </row>
    <row r="3" spans="1:8" ht="12.75" customHeight="1">
      <c r="A3" s="21"/>
      <c r="B3" s="10" t="s">
        <v>0</v>
      </c>
      <c r="C3" s="10" t="s">
        <v>1</v>
      </c>
      <c r="D3" s="10" t="s">
        <v>2</v>
      </c>
      <c r="E3" s="31" t="s">
        <v>3</v>
      </c>
      <c r="F3" s="32"/>
      <c r="G3" s="5" t="s">
        <v>4</v>
      </c>
    </row>
    <row r="4" spans="1:8">
      <c r="A4" s="18" t="s">
        <v>5</v>
      </c>
      <c r="B4" s="13"/>
      <c r="C4" s="13"/>
      <c r="D4" s="13"/>
      <c r="E4" s="17"/>
      <c r="F4" s="23"/>
      <c r="G4" s="15" t="s">
        <v>6</v>
      </c>
    </row>
    <row r="5" spans="1:8" ht="12.75" customHeight="1">
      <c r="A5" s="8" t="s">
        <v>7</v>
      </c>
      <c r="B5" s="6">
        <f>H5</f>
        <v>12000</v>
      </c>
      <c r="C5" s="6">
        <f>H10</f>
        <v>12987</v>
      </c>
      <c r="D5" s="2"/>
      <c r="E5" s="15"/>
      <c r="F5" s="8"/>
      <c r="G5" s="15" t="s">
        <v>8</v>
      </c>
      <c r="H5" s="11">
        <v>12000</v>
      </c>
    </row>
    <row r="6" spans="1:8" ht="12.75" customHeight="1">
      <c r="A6" s="8" t="s">
        <v>9</v>
      </c>
      <c r="B6" s="6">
        <f>(B5*H6)/365</f>
        <v>1.8082191780821917</v>
      </c>
      <c r="C6" s="6">
        <f>(C5*H11)/365</f>
        <v>1.0318438356164386</v>
      </c>
      <c r="D6" s="2"/>
      <c r="E6" s="15"/>
      <c r="F6" s="8"/>
      <c r="G6" s="15" t="s">
        <v>10</v>
      </c>
      <c r="H6" s="36">
        <v>5.5E-2</v>
      </c>
    </row>
    <row r="7" spans="1:8" ht="12.75" customHeight="1">
      <c r="A7" s="8" t="s">
        <v>11</v>
      </c>
      <c r="B7" s="2">
        <v>31</v>
      </c>
      <c r="C7" s="2">
        <v>31</v>
      </c>
      <c r="D7" s="2"/>
      <c r="E7" s="15"/>
      <c r="F7" s="8"/>
      <c r="G7" s="15" t="s">
        <v>12</v>
      </c>
    </row>
    <row r="8" spans="1:8" ht="12.75" customHeight="1">
      <c r="A8" s="8" t="s">
        <v>13</v>
      </c>
      <c r="B8" s="6">
        <f>B6*B7</f>
        <v>56.054794520547944</v>
      </c>
      <c r="C8" s="6">
        <f>C6*C7</f>
        <v>31.987158904109595</v>
      </c>
      <c r="D8" s="2"/>
      <c r="E8" s="15"/>
      <c r="F8" s="8"/>
      <c r="G8" s="15"/>
    </row>
    <row r="9" spans="1:8" ht="12.75" customHeight="1">
      <c r="A9" s="8" t="s">
        <v>14</v>
      </c>
      <c r="B9" s="6">
        <f>B5+B8</f>
        <v>12056.054794520547</v>
      </c>
      <c r="C9" s="6">
        <f>C5+C8</f>
        <v>13018.98715890411</v>
      </c>
      <c r="D9" s="2"/>
      <c r="E9" s="15"/>
      <c r="F9" s="8"/>
      <c r="G9" s="15" t="s">
        <v>15</v>
      </c>
    </row>
    <row r="10" spans="1:8" ht="12.75" customHeight="1">
      <c r="A10" s="8" t="s">
        <v>16</v>
      </c>
      <c r="B10" s="6">
        <f>H17</f>
        <v>931</v>
      </c>
      <c r="C10" s="6">
        <f>H21</f>
        <v>206.5</v>
      </c>
      <c r="D10" s="2"/>
      <c r="E10" s="15" t="s">
        <v>17</v>
      </c>
      <c r="F10" s="1">
        <f>27987-D11</f>
        <v>4081.4452054794529</v>
      </c>
      <c r="G10" s="15" t="s">
        <v>8</v>
      </c>
      <c r="H10" s="11">
        <v>12987</v>
      </c>
    </row>
    <row r="11" spans="1:8" ht="12.75" customHeight="1">
      <c r="A11" s="28" t="s">
        <v>18</v>
      </c>
      <c r="B11" s="19">
        <f>B9-B10</f>
        <v>11125.054794520547</v>
      </c>
      <c r="C11" s="19">
        <f>C5-C10</f>
        <v>12780.5</v>
      </c>
      <c r="D11" s="19">
        <f>B11+C11</f>
        <v>23905.554794520547</v>
      </c>
      <c r="E11" s="24" t="s">
        <v>19</v>
      </c>
      <c r="F11" s="9">
        <f>38978-D11</f>
        <v>15072.445205479453</v>
      </c>
      <c r="G11" s="15" t="s">
        <v>10</v>
      </c>
      <c r="H11" s="36">
        <v>2.9000000000000001E-2</v>
      </c>
    </row>
    <row r="12" spans="1:8">
      <c r="A12" s="18" t="s">
        <v>20</v>
      </c>
      <c r="B12" s="13"/>
      <c r="C12" s="13"/>
      <c r="D12" s="13"/>
      <c r="E12" s="14"/>
      <c r="F12" s="27"/>
      <c r="G12" s="15" t="s">
        <v>21</v>
      </c>
    </row>
    <row r="13" spans="1:8" ht="12.75" customHeight="1">
      <c r="A13" s="8" t="s">
        <v>7</v>
      </c>
      <c r="B13" s="6">
        <f>B11</f>
        <v>11125.054794520547</v>
      </c>
      <c r="C13" s="6">
        <f>C11</f>
        <v>12780.5</v>
      </c>
      <c r="D13" s="2"/>
      <c r="E13" s="15"/>
      <c r="F13" s="8"/>
      <c r="G13" s="15"/>
      <c r="H13" s="37"/>
    </row>
    <row r="14" spans="1:8" ht="12.75" customHeight="1">
      <c r="A14" s="8" t="s">
        <v>9</v>
      </c>
      <c r="B14" s="6">
        <f>(B13*H6)/365</f>
        <v>1.6763781197222742</v>
      </c>
      <c r="C14" s="6">
        <f>(C13*H11)/365</f>
        <v>1.0154369863013699</v>
      </c>
      <c r="D14" s="2"/>
      <c r="E14" s="15"/>
      <c r="F14" s="8"/>
      <c r="G14" s="15"/>
    </row>
    <row r="15" spans="1:8" ht="12.75" customHeight="1">
      <c r="A15" s="8" t="s">
        <v>11</v>
      </c>
      <c r="B15" s="2">
        <v>28</v>
      </c>
      <c r="C15" s="2">
        <v>28</v>
      </c>
      <c r="D15" s="2"/>
      <c r="E15" s="15"/>
      <c r="F15" s="8"/>
      <c r="G15" s="5" t="s">
        <v>23</v>
      </c>
    </row>
    <row r="16" spans="1:8" ht="12.75" customHeight="1">
      <c r="A16" s="8" t="s">
        <v>13</v>
      </c>
      <c r="B16" s="6">
        <f>B14*B15</f>
        <v>46.938587352223678</v>
      </c>
      <c r="C16" s="6">
        <f>C14*C15</f>
        <v>28.432235616438359</v>
      </c>
      <c r="D16" s="2"/>
      <c r="E16" s="15"/>
      <c r="F16" s="8"/>
      <c r="G16" s="20" t="s">
        <v>24</v>
      </c>
    </row>
    <row r="17" spans="1:8" ht="12.75" customHeight="1">
      <c r="A17" s="8" t="s">
        <v>14</v>
      </c>
      <c r="B17" s="6">
        <f>B13+B16</f>
        <v>11171.993381872771</v>
      </c>
      <c r="C17" s="6">
        <f>C13+C16</f>
        <v>12808.932235616438</v>
      </c>
      <c r="D17" s="2"/>
      <c r="E17" s="15"/>
      <c r="F17" s="8"/>
      <c r="G17" s="15" t="s">
        <v>42</v>
      </c>
      <c r="H17" s="11">
        <f>232.75*4</f>
        <v>931</v>
      </c>
    </row>
    <row r="18" spans="1:8" ht="12.75" customHeight="1">
      <c r="A18" s="8" t="s">
        <v>16</v>
      </c>
      <c r="B18" s="6">
        <f>H17</f>
        <v>931</v>
      </c>
      <c r="C18" s="6">
        <f>H21</f>
        <v>206.5</v>
      </c>
      <c r="D18" s="2"/>
      <c r="E18" s="15" t="s">
        <v>17</v>
      </c>
      <c r="F18" s="1">
        <f>27987-D19</f>
        <v>5172.0066181272268</v>
      </c>
      <c r="G18" s="15"/>
      <c r="H18" s="11"/>
    </row>
    <row r="19" spans="1:8" ht="12.75" customHeight="1">
      <c r="A19" s="28" t="s">
        <v>18</v>
      </c>
      <c r="B19" s="19">
        <f>B17-B18</f>
        <v>10240.993381872771</v>
      </c>
      <c r="C19" s="19">
        <f>C13-C18</f>
        <v>12574</v>
      </c>
      <c r="D19" s="19">
        <f>B19+C19</f>
        <v>22814.993381872773</v>
      </c>
      <c r="E19" s="24" t="s">
        <v>19</v>
      </c>
      <c r="F19" s="9">
        <f>38978-D19</f>
        <v>16163.006618127227</v>
      </c>
      <c r="G19" s="15"/>
      <c r="H19" s="11"/>
    </row>
    <row r="20" spans="1:8">
      <c r="A20" s="18" t="s">
        <v>25</v>
      </c>
      <c r="B20" s="13"/>
      <c r="C20" s="13"/>
      <c r="D20" s="13"/>
      <c r="E20" s="14"/>
      <c r="F20" s="27"/>
      <c r="G20" s="20" t="s">
        <v>26</v>
      </c>
      <c r="H20" s="11"/>
    </row>
    <row r="21" spans="1:8" ht="12.75" customHeight="1">
      <c r="A21" s="8" t="s">
        <v>7</v>
      </c>
      <c r="B21" s="6">
        <f>B19</f>
        <v>10240.993381872771</v>
      </c>
      <c r="C21" s="6">
        <f>C19</f>
        <v>12574</v>
      </c>
      <c r="D21" s="2"/>
      <c r="E21" s="15" t="s">
        <v>27</v>
      </c>
      <c r="F21" s="8"/>
      <c r="G21" s="15" t="s">
        <v>22</v>
      </c>
      <c r="H21" s="11">
        <v>206.5</v>
      </c>
    </row>
    <row r="22" spans="1:8" ht="12.75" customHeight="1">
      <c r="A22" s="8" t="s">
        <v>9</v>
      </c>
      <c r="B22" s="6">
        <f>(B21*H6)/365</f>
        <v>1.5431633863095959</v>
      </c>
      <c r="C22" s="6">
        <f>(C21*H11)/365</f>
        <v>0.99903013698630139</v>
      </c>
      <c r="D22" s="2"/>
      <c r="E22" s="15"/>
      <c r="F22" s="8"/>
      <c r="G22" s="15"/>
      <c r="H22" s="11"/>
    </row>
    <row r="23" spans="1:8" ht="12.75" customHeight="1">
      <c r="A23" s="8" t="s">
        <v>11</v>
      </c>
      <c r="B23" s="2">
        <v>30</v>
      </c>
      <c r="C23" s="2">
        <v>30</v>
      </c>
      <c r="D23" s="2"/>
      <c r="E23" s="15"/>
      <c r="F23" s="8"/>
      <c r="G23" s="15"/>
    </row>
    <row r="24" spans="1:8" ht="12.75" customHeight="1">
      <c r="A24" s="8" t="s">
        <v>13</v>
      </c>
      <c r="B24" s="6">
        <f>B22*B23</f>
        <v>46.294901589287875</v>
      </c>
      <c r="C24" s="6">
        <f>C22*C23</f>
        <v>29.970904109589043</v>
      </c>
      <c r="D24" s="2"/>
      <c r="E24" s="15"/>
      <c r="F24" s="8"/>
      <c r="G24" s="5" t="s">
        <v>28</v>
      </c>
    </row>
    <row r="25" spans="1:8" ht="12.75" customHeight="1">
      <c r="A25" s="8" t="s">
        <v>14</v>
      </c>
      <c r="B25" s="6">
        <f>B21+B24</f>
        <v>10287.28828346206</v>
      </c>
      <c r="C25" s="6">
        <f>C21+C24</f>
        <v>12603.970904109588</v>
      </c>
      <c r="D25" s="2"/>
      <c r="E25" s="15"/>
      <c r="F25" s="8"/>
      <c r="G25" s="20" t="s">
        <v>24</v>
      </c>
    </row>
    <row r="26" spans="1:8" ht="12.75" customHeight="1">
      <c r="A26" s="8" t="s">
        <v>16</v>
      </c>
      <c r="B26" s="6">
        <f>H17+3000</f>
        <v>3931</v>
      </c>
      <c r="C26" s="6">
        <f>H21</f>
        <v>206.5</v>
      </c>
      <c r="D26" s="2"/>
      <c r="E26" s="15" t="s">
        <v>17</v>
      </c>
      <c r="F26" s="1">
        <f>27987-D27</f>
        <v>9263.2117165379386</v>
      </c>
      <c r="G26" s="15" t="s">
        <v>43</v>
      </c>
      <c r="H26" s="11">
        <v>0</v>
      </c>
    </row>
    <row r="27" spans="1:8" ht="12.75" customHeight="1">
      <c r="A27" s="28" t="s">
        <v>18</v>
      </c>
      <c r="B27" s="19">
        <f>B25-B26</f>
        <v>6356.2882834620596</v>
      </c>
      <c r="C27" s="19">
        <f>C21-C26</f>
        <v>12367.5</v>
      </c>
      <c r="D27" s="19">
        <f>B27+C27</f>
        <v>18723.788283462061</v>
      </c>
      <c r="E27" s="24" t="s">
        <v>19</v>
      </c>
      <c r="F27" s="9">
        <f>38978-D27</f>
        <v>20254.211716537939</v>
      </c>
      <c r="G27" s="15"/>
      <c r="H27" s="11"/>
    </row>
    <row r="28" spans="1:8">
      <c r="A28" s="18" t="s">
        <v>29</v>
      </c>
      <c r="B28" s="13"/>
      <c r="C28" s="13"/>
      <c r="D28" s="13"/>
      <c r="E28" s="14"/>
      <c r="F28" s="27"/>
      <c r="G28" s="15"/>
      <c r="H28" s="11"/>
    </row>
    <row r="29" spans="1:8" ht="12.75" customHeight="1">
      <c r="A29" s="8" t="s">
        <v>7</v>
      </c>
      <c r="B29" s="6">
        <f>B27</f>
        <v>6356.2882834620596</v>
      </c>
      <c r="C29" s="6">
        <f>C27</f>
        <v>12367.5</v>
      </c>
      <c r="D29" s="2"/>
      <c r="E29" s="15" t="s">
        <v>44</v>
      </c>
      <c r="F29" s="8"/>
      <c r="G29" s="20" t="s">
        <v>26</v>
      </c>
      <c r="H29" s="11"/>
    </row>
    <row r="30" spans="1:8" ht="12.75" customHeight="1">
      <c r="A30" s="8" t="s">
        <v>9</v>
      </c>
      <c r="B30" s="6">
        <f>(B29*H6)/365</f>
        <v>0.95779686463126934</v>
      </c>
      <c r="C30" s="6">
        <f>(C29*H11)/365</f>
        <v>0.98262328767123297</v>
      </c>
      <c r="D30" s="2"/>
      <c r="E30" s="15"/>
      <c r="F30" s="8"/>
      <c r="G30" s="15" t="s">
        <v>42</v>
      </c>
      <c r="H30" s="11">
        <f>(232.75*4)+206.5</f>
        <v>1137.5</v>
      </c>
    </row>
    <row r="31" spans="1:8" ht="12.75" customHeight="1">
      <c r="A31" s="8" t="s">
        <v>11</v>
      </c>
      <c r="B31" s="2">
        <v>30</v>
      </c>
      <c r="C31" s="2">
        <v>30</v>
      </c>
      <c r="D31" s="2"/>
      <c r="E31" s="15"/>
      <c r="F31" s="8"/>
      <c r="G31" s="15"/>
      <c r="H31" s="11"/>
    </row>
    <row r="32" spans="1:8" ht="12.75" customHeight="1">
      <c r="A32" s="8" t="s">
        <v>13</v>
      </c>
      <c r="B32" s="6">
        <f>B30*B31</f>
        <v>28.733905938938079</v>
      </c>
      <c r="C32" s="6">
        <f>C30*C31</f>
        <v>29.478698630136989</v>
      </c>
      <c r="D32" s="2"/>
      <c r="E32" s="15"/>
      <c r="F32" s="8"/>
      <c r="G32" s="15"/>
    </row>
    <row r="33" spans="1:7" ht="12.75" customHeight="1">
      <c r="A33" s="8" t="s">
        <v>14</v>
      </c>
      <c r="B33" s="6">
        <f>B29+B32</f>
        <v>6385.0221894009974</v>
      </c>
      <c r="C33" s="6">
        <f>C29+C32</f>
        <v>12396.978698630137</v>
      </c>
      <c r="D33" s="2"/>
      <c r="E33" s="15"/>
      <c r="F33" s="8"/>
      <c r="G33" s="15"/>
    </row>
    <row r="34" spans="1:7" ht="12.75" customHeight="1">
      <c r="A34" s="8" t="s">
        <v>16</v>
      </c>
      <c r="B34" s="6">
        <f>H17+200</f>
        <v>1131</v>
      </c>
      <c r="C34" s="6">
        <f>H21</f>
        <v>206.5</v>
      </c>
      <c r="D34" s="2"/>
      <c r="E34" s="15" t="s">
        <v>17</v>
      </c>
      <c r="F34" s="1">
        <f>27987-D35</f>
        <v>10571.977810599004</v>
      </c>
      <c r="G34" s="15"/>
    </row>
    <row r="35" spans="1:7" ht="12.75" customHeight="1">
      <c r="A35" s="28" t="s">
        <v>18</v>
      </c>
      <c r="B35" s="19">
        <f>B33-B34</f>
        <v>5254.0221894009974</v>
      </c>
      <c r="C35" s="19">
        <f>C29-C34</f>
        <v>12161</v>
      </c>
      <c r="D35" s="19">
        <f>B35+C35</f>
        <v>17415.022189400996</v>
      </c>
      <c r="E35" s="24" t="s">
        <v>19</v>
      </c>
      <c r="F35" s="9">
        <f>38978-D35</f>
        <v>21562.977810599004</v>
      </c>
      <c r="G35" s="15"/>
    </row>
    <row r="36" spans="1:7">
      <c r="A36" s="18" t="s">
        <v>31</v>
      </c>
      <c r="B36" s="13"/>
      <c r="C36" s="13"/>
      <c r="D36" s="13"/>
      <c r="E36" s="14"/>
      <c r="F36" s="27"/>
      <c r="G36" s="15"/>
    </row>
    <row r="37" spans="1:7" ht="12.75" customHeight="1">
      <c r="A37" s="8" t="s">
        <v>7</v>
      </c>
      <c r="B37" s="6">
        <f>B35</f>
        <v>5254.0221894009974</v>
      </c>
      <c r="C37" s="6">
        <f>C35</f>
        <v>12161</v>
      </c>
      <c r="D37" s="2"/>
      <c r="E37" s="15" t="s">
        <v>44</v>
      </c>
      <c r="F37" s="8"/>
      <c r="G37" s="15"/>
    </row>
    <row r="38" spans="1:7" ht="12.75" customHeight="1">
      <c r="A38" s="8" t="s">
        <v>9</v>
      </c>
      <c r="B38" s="6">
        <f>(B37*H6)/365</f>
        <v>0.79170197374535567</v>
      </c>
      <c r="C38" s="6">
        <f>(C37*H11)/365</f>
        <v>0.96621643835616444</v>
      </c>
      <c r="D38" s="2"/>
      <c r="E38" s="15" t="s">
        <v>32</v>
      </c>
      <c r="F38" s="8"/>
      <c r="G38" s="15"/>
    </row>
    <row r="39" spans="1:7" ht="12.75" customHeight="1">
      <c r="A39" s="8" t="s">
        <v>11</v>
      </c>
      <c r="B39" s="2">
        <v>31</v>
      </c>
      <c r="C39" s="2">
        <v>31</v>
      </c>
      <c r="D39" s="2"/>
      <c r="E39" s="15"/>
      <c r="F39" s="8"/>
      <c r="G39" s="15"/>
    </row>
    <row r="40" spans="1:7" ht="12.75" customHeight="1">
      <c r="A40" s="8" t="s">
        <v>13</v>
      </c>
      <c r="B40" s="6">
        <f>B38*B39</f>
        <v>24.542761186106027</v>
      </c>
      <c r="C40" s="6">
        <f>C38*C39</f>
        <v>29.952709589041099</v>
      </c>
      <c r="D40" s="2"/>
      <c r="E40" s="15"/>
      <c r="F40" s="8"/>
      <c r="G40" s="15"/>
    </row>
    <row r="41" spans="1:7" ht="12.75" customHeight="1">
      <c r="A41" s="8" t="s">
        <v>14</v>
      </c>
      <c r="B41" s="6">
        <f>B37+B40</f>
        <v>5278.5649505871033</v>
      </c>
      <c r="C41" s="6">
        <f>C37+C40</f>
        <v>12190.952709589041</v>
      </c>
      <c r="D41" s="2"/>
      <c r="E41" s="15"/>
      <c r="F41" s="8"/>
      <c r="G41" s="15"/>
    </row>
    <row r="42" spans="1:7" ht="12.75" customHeight="1">
      <c r="A42" s="8" t="s">
        <v>16</v>
      </c>
      <c r="B42" s="6">
        <f>H17+1200+200</f>
        <v>2331</v>
      </c>
      <c r="C42" s="6">
        <f>H21</f>
        <v>206.5</v>
      </c>
      <c r="D42" s="2"/>
      <c r="E42" s="15" t="s">
        <v>17</v>
      </c>
      <c r="F42" s="1">
        <f>27987-D43</f>
        <v>13084.935049412896</v>
      </c>
      <c r="G42" s="15"/>
    </row>
    <row r="43" spans="1:7" ht="12.75" customHeight="1">
      <c r="A43" s="28" t="s">
        <v>18</v>
      </c>
      <c r="B43" s="19">
        <f>B41-B42</f>
        <v>2947.5649505871033</v>
      </c>
      <c r="C43" s="19">
        <f>C37-C42</f>
        <v>11954.5</v>
      </c>
      <c r="D43" s="19">
        <f>B43+C43</f>
        <v>14902.064950587104</v>
      </c>
      <c r="E43" s="24" t="s">
        <v>19</v>
      </c>
      <c r="F43" s="9">
        <f>38978-D43</f>
        <v>24075.935049412896</v>
      </c>
      <c r="G43" s="15"/>
    </row>
    <row r="44" spans="1:7">
      <c r="A44" s="18" t="s">
        <v>33</v>
      </c>
      <c r="B44" s="29"/>
      <c r="C44" s="13"/>
      <c r="D44" s="13"/>
      <c r="E44" s="14"/>
      <c r="F44" s="27"/>
      <c r="G44" s="15"/>
    </row>
    <row r="45" spans="1:7" ht="12.75" customHeight="1">
      <c r="A45" s="8" t="s">
        <v>7</v>
      </c>
      <c r="B45" s="6">
        <f>B43</f>
        <v>2947.5649505871033</v>
      </c>
      <c r="C45" s="6">
        <f>C43</f>
        <v>11954.5</v>
      </c>
      <c r="D45" s="2"/>
      <c r="E45" s="15" t="s">
        <v>34</v>
      </c>
      <c r="F45" s="8"/>
      <c r="G45" s="15"/>
    </row>
    <row r="46" spans="1:7" ht="12.75" customHeight="1">
      <c r="A46" s="8" t="s">
        <v>9</v>
      </c>
      <c r="B46" s="6">
        <f>(B45*H6)/365</f>
        <v>0.44415362269120734</v>
      </c>
      <c r="C46" s="6">
        <f>(C45*H11)/365</f>
        <v>0.94980958904109591</v>
      </c>
      <c r="D46" s="2"/>
      <c r="E46" s="15" t="s">
        <v>35</v>
      </c>
      <c r="F46" s="8"/>
      <c r="G46" s="15"/>
    </row>
    <row r="47" spans="1:7" ht="12.75" customHeight="1">
      <c r="A47" s="8" t="s">
        <v>11</v>
      </c>
      <c r="B47" s="2">
        <v>30</v>
      </c>
      <c r="C47" s="2">
        <v>30</v>
      </c>
      <c r="D47" s="2"/>
      <c r="E47" s="15"/>
      <c r="F47" s="8"/>
      <c r="G47" s="15"/>
    </row>
    <row r="48" spans="1:7" ht="12.75" customHeight="1">
      <c r="A48" s="8" t="s">
        <v>13</v>
      </c>
      <c r="B48" s="6">
        <f>B46*B47</f>
        <v>13.324608680736221</v>
      </c>
      <c r="C48" s="6">
        <f>C46*C47</f>
        <v>28.494287671232879</v>
      </c>
      <c r="D48" s="2"/>
      <c r="E48" s="15"/>
      <c r="F48" s="8"/>
      <c r="G48" s="15"/>
    </row>
    <row r="49" spans="1:7" ht="12.75" customHeight="1">
      <c r="A49" s="8" t="s">
        <v>14</v>
      </c>
      <c r="B49" s="6">
        <f>B45+B48</f>
        <v>2960.8895592678396</v>
      </c>
      <c r="C49" s="6">
        <f>C45+C48</f>
        <v>11982.994287671232</v>
      </c>
      <c r="D49" s="2"/>
      <c r="E49" s="15"/>
      <c r="F49" s="8"/>
      <c r="G49" s="15"/>
    </row>
    <row r="50" spans="1:7" ht="12.75" customHeight="1">
      <c r="A50" s="8" t="s">
        <v>16</v>
      </c>
      <c r="B50" s="6">
        <f>H17+1000+150</f>
        <v>2081</v>
      </c>
      <c r="C50" s="6">
        <f>H21</f>
        <v>206.5</v>
      </c>
      <c r="D50" s="2"/>
      <c r="E50" s="15" t="s">
        <v>17</v>
      </c>
      <c r="F50" s="1">
        <f>27987-D51</f>
        <v>15359.11044073216</v>
      </c>
      <c r="G50" s="15"/>
    </row>
    <row r="51" spans="1:7" ht="12.75" customHeight="1">
      <c r="A51" s="28" t="s">
        <v>18</v>
      </c>
      <c r="B51" s="19">
        <f>B49-B50</f>
        <v>879.88955926783956</v>
      </c>
      <c r="C51" s="19">
        <f>C45-C50</f>
        <v>11748</v>
      </c>
      <c r="D51" s="19">
        <f>B51+C51</f>
        <v>12627.88955926784</v>
      </c>
      <c r="E51" s="24" t="s">
        <v>19</v>
      </c>
      <c r="F51" s="9">
        <f>38978-D51</f>
        <v>26350.110440732162</v>
      </c>
      <c r="G51" s="15"/>
    </row>
    <row r="52" spans="1:7" ht="15">
      <c r="A52" s="18" t="s">
        <v>36</v>
      </c>
      <c r="B52" s="29"/>
      <c r="C52" s="13"/>
      <c r="D52" s="13"/>
      <c r="F52" s="27"/>
      <c r="G52" s="15"/>
    </row>
    <row r="53" spans="1:7" ht="12.75" customHeight="1">
      <c r="A53" s="8" t="s">
        <v>7</v>
      </c>
      <c r="B53" s="6">
        <f>B51</f>
        <v>879.88955926783956</v>
      </c>
      <c r="C53" s="6">
        <f>C51</f>
        <v>11748</v>
      </c>
      <c r="D53" s="2"/>
      <c r="E53" s="15" t="s">
        <v>30</v>
      </c>
      <c r="F53" s="8"/>
      <c r="G53" s="15"/>
    </row>
    <row r="54" spans="1:7" ht="12.75" customHeight="1">
      <c r="A54" s="8" t="s">
        <v>9</v>
      </c>
      <c r="B54" s="6">
        <f>(B53*H6)/365</f>
        <v>0.13258609797186624</v>
      </c>
      <c r="C54" s="6">
        <f>(C53*H11)/365</f>
        <v>0.93340273972602739</v>
      </c>
      <c r="D54" s="2"/>
      <c r="E54" s="15"/>
      <c r="F54" s="8"/>
      <c r="G54" s="15"/>
    </row>
    <row r="55" spans="1:7" ht="12.75" customHeight="1">
      <c r="A55" s="8" t="s">
        <v>11</v>
      </c>
      <c r="B55" s="2">
        <v>31</v>
      </c>
      <c r="C55" s="2">
        <v>31</v>
      </c>
      <c r="D55" s="2"/>
      <c r="E55" s="15"/>
      <c r="F55" s="8"/>
      <c r="G55" s="15"/>
    </row>
    <row r="56" spans="1:7" ht="12.75" customHeight="1">
      <c r="A56" s="8" t="s">
        <v>13</v>
      </c>
      <c r="B56" s="6">
        <f>B54*B55</f>
        <v>4.1101690371278536</v>
      </c>
      <c r="C56" s="6">
        <f>C54*C55</f>
        <v>28.935484931506849</v>
      </c>
      <c r="D56" s="2"/>
      <c r="E56" s="15"/>
      <c r="F56" s="8"/>
      <c r="G56" s="15"/>
    </row>
    <row r="57" spans="1:7" ht="12.75" customHeight="1">
      <c r="A57" s="8" t="s">
        <v>14</v>
      </c>
      <c r="B57" s="6">
        <f>B53+B56</f>
        <v>883.99972830496745</v>
      </c>
      <c r="C57" s="6">
        <f>C53+C56</f>
        <v>11776.935484931508</v>
      </c>
      <c r="D57" s="2"/>
      <c r="E57" s="15"/>
      <c r="F57" s="8"/>
      <c r="G57" s="15"/>
    </row>
    <row r="58" spans="1:7" ht="12.75" customHeight="1">
      <c r="A58" s="8" t="s">
        <v>16</v>
      </c>
      <c r="B58" s="6">
        <v>884</v>
      </c>
      <c r="C58" s="6">
        <f>H21</f>
        <v>206.5</v>
      </c>
      <c r="D58" s="2"/>
      <c r="E58" s="15" t="s">
        <v>17</v>
      </c>
      <c r="F58" s="1">
        <f>27987-D59</f>
        <v>16445.500271695033</v>
      </c>
      <c r="G58" s="15"/>
    </row>
    <row r="59" spans="1:7" ht="12.75" customHeight="1">
      <c r="A59" s="28" t="s">
        <v>18</v>
      </c>
      <c r="B59" s="19">
        <f>B57-B58</f>
        <v>-2.7169503255208838E-4</v>
      </c>
      <c r="C59" s="19">
        <f>C53-C58</f>
        <v>11541.5</v>
      </c>
      <c r="D59" s="19">
        <f>B59+C59</f>
        <v>11541.499728304967</v>
      </c>
      <c r="E59" s="24" t="s">
        <v>19</v>
      </c>
      <c r="F59" s="9">
        <f>38978-D59</f>
        <v>27436.500271695033</v>
      </c>
      <c r="G59" s="15"/>
    </row>
    <row r="60" spans="1:7" ht="15">
      <c r="A60" s="18" t="s">
        <v>37</v>
      </c>
      <c r="B60" s="26"/>
      <c r="C60" s="13"/>
      <c r="D60" s="13"/>
      <c r="E60" s="38" t="s">
        <v>45</v>
      </c>
      <c r="F60" s="27"/>
      <c r="G60" s="15"/>
    </row>
    <row r="61" spans="1:7" ht="12.75" customHeight="1">
      <c r="A61" s="8" t="s">
        <v>7</v>
      </c>
      <c r="B61" s="6">
        <f>B59</f>
        <v>-2.7169503255208838E-4</v>
      </c>
      <c r="C61" s="6">
        <f>C59</f>
        <v>11541.5</v>
      </c>
      <c r="D61" s="2"/>
      <c r="E61" s="15"/>
      <c r="F61" s="8"/>
      <c r="G61" s="15"/>
    </row>
    <row r="62" spans="1:7" ht="12.75" customHeight="1">
      <c r="A62" s="8" t="s">
        <v>9</v>
      </c>
      <c r="B62" s="6">
        <f>(B61*H6)/365</f>
        <v>-4.0940347370862632E-8</v>
      </c>
      <c r="C62" s="6">
        <f>(C61*H11)/365</f>
        <v>0.91699589041095897</v>
      </c>
      <c r="D62" s="2"/>
      <c r="E62" s="15"/>
      <c r="F62" s="8"/>
      <c r="G62" s="15"/>
    </row>
    <row r="63" spans="1:7" ht="12.75" customHeight="1">
      <c r="A63" s="8" t="s">
        <v>11</v>
      </c>
      <c r="B63" s="2">
        <v>31</v>
      </c>
      <c r="C63" s="2">
        <v>31</v>
      </c>
      <c r="D63" s="2"/>
      <c r="E63" s="15"/>
      <c r="F63" s="8"/>
      <c r="G63" s="15"/>
    </row>
    <row r="64" spans="1:7" ht="12.75" customHeight="1">
      <c r="A64" s="8" t="s">
        <v>13</v>
      </c>
      <c r="B64" s="6">
        <f>B62*B63</f>
        <v>-1.2691507684967416E-6</v>
      </c>
      <c r="C64" s="6">
        <f>C62*C63</f>
        <v>28.426872602739728</v>
      </c>
      <c r="D64" s="2"/>
      <c r="E64" s="15"/>
      <c r="F64" s="8"/>
      <c r="G64" s="15"/>
    </row>
    <row r="65" spans="1:9" ht="12.75" customHeight="1">
      <c r="A65" s="8" t="s">
        <v>14</v>
      </c>
      <c r="B65" s="6">
        <f>B61+B64</f>
        <v>-2.7296418332058511E-4</v>
      </c>
      <c r="C65" s="6">
        <f>C61+C64</f>
        <v>11569.92687260274</v>
      </c>
      <c r="D65" s="2"/>
      <c r="E65" s="15"/>
      <c r="F65" s="8"/>
      <c r="G65" s="15"/>
    </row>
    <row r="66" spans="1:9" ht="12.75" customHeight="1">
      <c r="A66" s="8" t="s">
        <v>16</v>
      </c>
      <c r="B66" s="6">
        <v>0</v>
      </c>
      <c r="C66" s="6">
        <f>H30</f>
        <v>1137.5</v>
      </c>
      <c r="D66" s="2"/>
      <c r="E66" s="15" t="s">
        <v>17</v>
      </c>
      <c r="F66" s="1">
        <f>27987-D67</f>
        <v>17583.000271695033</v>
      </c>
      <c r="G66" s="15"/>
    </row>
    <row r="67" spans="1:9" ht="12.75" customHeight="1">
      <c r="A67" s="28" t="s">
        <v>18</v>
      </c>
      <c r="B67" s="19">
        <f>B61-B66</f>
        <v>-2.7169503255208838E-4</v>
      </c>
      <c r="C67" s="19">
        <f>C61-C66</f>
        <v>10404</v>
      </c>
      <c r="D67" s="19">
        <f>B67+C67</f>
        <v>10403.999728304967</v>
      </c>
      <c r="E67" s="24" t="s">
        <v>19</v>
      </c>
      <c r="F67" s="9">
        <f>38978-D67</f>
        <v>28574.000271695033</v>
      </c>
      <c r="G67" s="15"/>
    </row>
    <row r="68" spans="1:9">
      <c r="A68" s="18" t="s">
        <v>38</v>
      </c>
      <c r="B68" s="26"/>
      <c r="C68" s="13"/>
      <c r="D68" s="13"/>
      <c r="E68" s="14"/>
      <c r="F68" s="27"/>
      <c r="G68" s="33"/>
      <c r="H68" s="34"/>
    </row>
    <row r="69" spans="1:9" ht="12.75" customHeight="1">
      <c r="A69" s="8" t="s">
        <v>7</v>
      </c>
      <c r="B69" s="6">
        <f>B67</f>
        <v>-2.7169503255208838E-4</v>
      </c>
      <c r="C69" s="6">
        <f>C67</f>
        <v>10404</v>
      </c>
      <c r="D69" s="2"/>
      <c r="E69" s="15"/>
      <c r="F69" s="8"/>
      <c r="G69" s="15"/>
    </row>
    <row r="70" spans="1:9" ht="12.75" customHeight="1">
      <c r="A70" s="8" t="s">
        <v>9</v>
      </c>
      <c r="B70" s="6">
        <f>(B69*H6)/365</f>
        <v>-4.0940347370862632E-8</v>
      </c>
      <c r="C70" s="6">
        <f>(C69*H11)/365</f>
        <v>0.82661917808219176</v>
      </c>
      <c r="D70" s="2"/>
      <c r="E70" s="15"/>
      <c r="F70" s="8"/>
      <c r="G70" s="15"/>
    </row>
    <row r="71" spans="1:9" ht="12.75" customHeight="1">
      <c r="A71" s="8" t="s">
        <v>11</v>
      </c>
      <c r="B71" s="2">
        <v>30</v>
      </c>
      <c r="C71" s="2">
        <v>30</v>
      </c>
      <c r="D71" s="2"/>
      <c r="E71" s="15"/>
      <c r="F71" s="8"/>
      <c r="G71" s="15"/>
    </row>
    <row r="72" spans="1:9" ht="12.75" customHeight="1">
      <c r="A72" s="8" t="s">
        <v>13</v>
      </c>
      <c r="B72" s="6">
        <f>B70*B71</f>
        <v>-1.228210421125879E-6</v>
      </c>
      <c r="C72" s="6">
        <f>C70*C71</f>
        <v>24.798575342465753</v>
      </c>
      <c r="D72" s="2"/>
      <c r="E72" s="15"/>
      <c r="F72" s="8"/>
      <c r="G72" s="15"/>
    </row>
    <row r="73" spans="1:9" ht="12.75" customHeight="1">
      <c r="A73" s="8" t="s">
        <v>14</v>
      </c>
      <c r="B73" s="6">
        <f>B69+B72</f>
        <v>-2.7292324297321425E-4</v>
      </c>
      <c r="C73" s="6">
        <f>C69+C72</f>
        <v>10428.798575342465</v>
      </c>
      <c r="D73" s="2"/>
      <c r="E73" s="15"/>
      <c r="F73" s="8"/>
      <c r="G73" s="15"/>
    </row>
    <row r="74" spans="1:9" ht="12.75" customHeight="1">
      <c r="A74" s="8" t="s">
        <v>16</v>
      </c>
      <c r="B74" s="6">
        <v>0</v>
      </c>
      <c r="C74" s="6">
        <f>H30</f>
        <v>1137.5</v>
      </c>
      <c r="D74" s="2"/>
      <c r="E74" s="15" t="s">
        <v>17</v>
      </c>
      <c r="F74" s="1">
        <f>27987-D75</f>
        <v>18720.500271695033</v>
      </c>
      <c r="G74" s="15"/>
    </row>
    <row r="75" spans="1:9" ht="12.75" customHeight="1">
      <c r="A75" s="28" t="s">
        <v>18</v>
      </c>
      <c r="B75" s="19">
        <f>B69-B74</f>
        <v>-2.7169503255208838E-4</v>
      </c>
      <c r="C75" s="19">
        <f>C69-C74</f>
        <v>9266.5</v>
      </c>
      <c r="D75" s="19">
        <f>B75+C75</f>
        <v>9266.499728304967</v>
      </c>
      <c r="E75" s="24" t="s">
        <v>19</v>
      </c>
      <c r="F75" s="9">
        <f>38978-D75</f>
        <v>29711.500271695033</v>
      </c>
      <c r="G75" s="15"/>
    </row>
    <row r="76" spans="1:9">
      <c r="A76" s="18" t="s">
        <v>39</v>
      </c>
      <c r="B76" s="26"/>
      <c r="C76" s="13"/>
      <c r="D76" s="13"/>
      <c r="E76" s="14"/>
      <c r="F76" s="27"/>
      <c r="G76" s="15"/>
    </row>
    <row r="77" spans="1:9" ht="12.75" customHeight="1">
      <c r="A77" s="8" t="s">
        <v>7</v>
      </c>
      <c r="B77" s="6">
        <f>B75</f>
        <v>-2.7169503255208838E-4</v>
      </c>
      <c r="C77" s="6">
        <f>C75</f>
        <v>9266.5</v>
      </c>
      <c r="D77" s="2"/>
      <c r="E77" s="15"/>
      <c r="F77" s="8"/>
      <c r="G77" s="15"/>
      <c r="H77" s="11"/>
      <c r="I77" s="11"/>
    </row>
    <row r="78" spans="1:9" ht="12.75" customHeight="1">
      <c r="A78" s="8" t="s">
        <v>9</v>
      </c>
      <c r="B78" s="6">
        <f>(B77*H6)/365</f>
        <v>-4.0940347370862632E-8</v>
      </c>
      <c r="C78" s="6">
        <f>(C77*H11)/365</f>
        <v>0.73624246575342467</v>
      </c>
      <c r="D78" s="2"/>
      <c r="E78" s="15"/>
      <c r="F78" s="8"/>
      <c r="G78" s="15"/>
      <c r="H78" s="11"/>
    </row>
    <row r="79" spans="1:9" ht="12.75" customHeight="1">
      <c r="A79" s="8" t="s">
        <v>11</v>
      </c>
      <c r="B79" s="2">
        <v>31</v>
      </c>
      <c r="C79" s="2">
        <v>31</v>
      </c>
      <c r="D79" s="2"/>
      <c r="E79" s="15"/>
      <c r="F79" s="8"/>
      <c r="G79" s="15"/>
      <c r="H79" s="11"/>
    </row>
    <row r="80" spans="1:9" ht="12.75" customHeight="1">
      <c r="A80" s="8" t="s">
        <v>13</v>
      </c>
      <c r="B80" s="6">
        <f>B78*B79</f>
        <v>-1.2691507684967416E-6</v>
      </c>
      <c r="C80" s="6">
        <f>C78*C79</f>
        <v>22.823516438356165</v>
      </c>
      <c r="D80" s="2"/>
      <c r="E80" s="15"/>
      <c r="F80" s="8"/>
      <c r="G80" s="15"/>
      <c r="H80" s="11"/>
      <c r="I80" s="11"/>
    </row>
    <row r="81" spans="1:8" ht="12.75" customHeight="1">
      <c r="A81" s="8" t="s">
        <v>14</v>
      </c>
      <c r="B81" s="6">
        <f>B77+B80</f>
        <v>-2.7296418332058511E-4</v>
      </c>
      <c r="C81" s="6">
        <f>C77+C80</f>
        <v>9289.3235164383568</v>
      </c>
      <c r="D81" s="2"/>
      <c r="E81" s="15"/>
      <c r="F81" s="8"/>
      <c r="G81" s="15"/>
    </row>
    <row r="82" spans="1:8" ht="12.75" customHeight="1">
      <c r="A82" s="8" t="s">
        <v>16</v>
      </c>
      <c r="B82" s="6">
        <v>0</v>
      </c>
      <c r="C82" s="6">
        <f>H30</f>
        <v>1137.5</v>
      </c>
      <c r="D82" s="2"/>
      <c r="E82" s="15" t="s">
        <v>17</v>
      </c>
      <c r="F82" s="1">
        <f>27987-D83</f>
        <v>19858.000271695033</v>
      </c>
      <c r="G82" s="15"/>
    </row>
    <row r="83" spans="1:8" ht="12.75" customHeight="1">
      <c r="A83" s="28" t="s">
        <v>18</v>
      </c>
      <c r="B83" s="19">
        <f>B77-B82</f>
        <v>-2.7169503255208838E-4</v>
      </c>
      <c r="C83" s="19">
        <f>C77-C82</f>
        <v>8129</v>
      </c>
      <c r="D83" s="19">
        <f>B83+C83</f>
        <v>8128.999728304967</v>
      </c>
      <c r="E83" s="24" t="s">
        <v>19</v>
      </c>
      <c r="F83" s="9">
        <f>38978-D83</f>
        <v>30849.000271695033</v>
      </c>
      <c r="G83" s="15"/>
    </row>
    <row r="84" spans="1:8">
      <c r="A84" s="18" t="s">
        <v>40</v>
      </c>
      <c r="B84" s="29"/>
      <c r="C84" s="13"/>
      <c r="D84" s="13"/>
      <c r="E84" s="14"/>
      <c r="F84" s="27"/>
      <c r="G84" s="33"/>
      <c r="H84" s="34"/>
    </row>
    <row r="85" spans="1:8" ht="12.75" customHeight="1">
      <c r="A85" s="8" t="s">
        <v>7</v>
      </c>
      <c r="B85" s="6">
        <f>B83</f>
        <v>-2.7169503255208838E-4</v>
      </c>
      <c r="C85" s="6">
        <f>C83</f>
        <v>8129</v>
      </c>
      <c r="D85" s="2"/>
      <c r="E85" s="15"/>
      <c r="F85" s="8"/>
      <c r="G85" s="15"/>
    </row>
    <row r="86" spans="1:8" ht="12.75" customHeight="1">
      <c r="A86" s="8" t="s">
        <v>9</v>
      </c>
      <c r="B86" s="6">
        <f>(B85*H6)/365</f>
        <v>-4.0940347370862632E-8</v>
      </c>
      <c r="C86" s="6">
        <f>(C85*H11)/365</f>
        <v>0.64586575342465757</v>
      </c>
      <c r="D86" s="2"/>
      <c r="E86" s="15"/>
      <c r="F86" s="8"/>
      <c r="G86" s="15"/>
    </row>
    <row r="87" spans="1:8" ht="12.75" customHeight="1">
      <c r="A87" s="8" t="s">
        <v>11</v>
      </c>
      <c r="B87" s="2">
        <v>30</v>
      </c>
      <c r="C87" s="2">
        <v>30</v>
      </c>
      <c r="D87" s="2"/>
      <c r="E87" s="15"/>
      <c r="F87" s="8"/>
      <c r="G87" s="15"/>
    </row>
    <row r="88" spans="1:8" ht="12.75" customHeight="1">
      <c r="A88" s="8" t="s">
        <v>13</v>
      </c>
      <c r="B88" s="6">
        <f>B86*B87</f>
        <v>-1.228210421125879E-6</v>
      </c>
      <c r="C88" s="6">
        <f>C86*C87</f>
        <v>19.375972602739726</v>
      </c>
      <c r="D88" s="2"/>
      <c r="E88" s="15"/>
      <c r="F88" s="8"/>
      <c r="G88" s="15"/>
    </row>
    <row r="89" spans="1:8" ht="12.75" customHeight="1">
      <c r="A89" s="8" t="s">
        <v>14</v>
      </c>
      <c r="B89" s="6">
        <f>B85+B88</f>
        <v>-2.7292324297321425E-4</v>
      </c>
      <c r="C89" s="6">
        <f>C85+C88</f>
        <v>8148.3759726027401</v>
      </c>
      <c r="D89" s="2"/>
      <c r="E89" s="15"/>
      <c r="F89" s="8"/>
      <c r="G89" s="15"/>
    </row>
    <row r="90" spans="1:8" ht="12.75" customHeight="1">
      <c r="A90" s="8" t="s">
        <v>16</v>
      </c>
      <c r="B90" s="6">
        <v>0</v>
      </c>
      <c r="C90" s="6">
        <f>H30</f>
        <v>1137.5</v>
      </c>
      <c r="D90" s="2"/>
      <c r="E90" s="15" t="s">
        <v>17</v>
      </c>
      <c r="F90" s="1">
        <f>27987-D91</f>
        <v>20995.500271695033</v>
      </c>
      <c r="G90" s="15"/>
    </row>
    <row r="91" spans="1:8" ht="12.75" customHeight="1">
      <c r="A91" s="28" t="s">
        <v>18</v>
      </c>
      <c r="B91" s="19">
        <f>B85-B90</f>
        <v>-2.7169503255208838E-4</v>
      </c>
      <c r="C91" s="19">
        <f>C85-C90</f>
        <v>6991.5</v>
      </c>
      <c r="D91" s="19">
        <f>B91+C91</f>
        <v>6991.499728304967</v>
      </c>
      <c r="E91" s="24" t="s">
        <v>19</v>
      </c>
      <c r="F91" s="9">
        <f>38978-D91</f>
        <v>31986.500271695033</v>
      </c>
      <c r="G91" s="15"/>
    </row>
    <row r="92" spans="1:8">
      <c r="A92" s="18" t="s">
        <v>41</v>
      </c>
      <c r="B92" s="29"/>
      <c r="C92" s="13"/>
      <c r="D92" s="13"/>
      <c r="E92" s="14"/>
      <c r="F92" s="27"/>
      <c r="G92" s="15"/>
    </row>
    <row r="93" spans="1:8" ht="12.75" customHeight="1">
      <c r="A93" s="8" t="s">
        <v>7</v>
      </c>
      <c r="B93" s="6">
        <f>B91</f>
        <v>-2.7169503255208838E-4</v>
      </c>
      <c r="C93" s="6">
        <f>C91</f>
        <v>6991.5</v>
      </c>
      <c r="D93" s="2"/>
      <c r="E93" s="15"/>
      <c r="F93" s="8"/>
      <c r="G93" s="15"/>
    </row>
    <row r="94" spans="1:8" ht="12.75" customHeight="1">
      <c r="A94" s="8" t="s">
        <v>9</v>
      </c>
      <c r="B94" s="6">
        <f>(B93*H6)/365</f>
        <v>-4.0940347370862632E-8</v>
      </c>
      <c r="C94" s="6">
        <f>(C93*H11)/365</f>
        <v>0.55548904109589037</v>
      </c>
      <c r="D94" s="2"/>
      <c r="E94" s="15"/>
      <c r="F94" s="8"/>
      <c r="G94" s="15"/>
    </row>
    <row r="95" spans="1:8" ht="12.75" customHeight="1">
      <c r="A95" s="8" t="s">
        <v>11</v>
      </c>
      <c r="B95" s="2">
        <v>31</v>
      </c>
      <c r="C95" s="2">
        <v>31</v>
      </c>
      <c r="D95" s="2"/>
      <c r="E95" s="15"/>
      <c r="F95" s="8"/>
      <c r="G95" s="15"/>
    </row>
    <row r="96" spans="1:8" ht="12.75" customHeight="1">
      <c r="A96" s="8" t="s">
        <v>13</v>
      </c>
      <c r="B96" s="6">
        <f>B94*B95</f>
        <v>-1.2691507684967416E-6</v>
      </c>
      <c r="C96" s="6">
        <f>C94*C95</f>
        <v>17.220160273972603</v>
      </c>
      <c r="D96" s="2"/>
      <c r="E96" s="15"/>
      <c r="F96" s="8"/>
      <c r="G96" s="15"/>
    </row>
    <row r="97" spans="1:7" ht="12.75" customHeight="1">
      <c r="A97" s="8" t="s">
        <v>14</v>
      </c>
      <c r="B97" s="6">
        <f>B93+B96</f>
        <v>-2.7296418332058511E-4</v>
      </c>
      <c r="C97" s="6">
        <f>C93+C96</f>
        <v>7008.7201602739724</v>
      </c>
      <c r="D97" s="2"/>
      <c r="E97" s="15"/>
      <c r="F97" s="8"/>
      <c r="G97" s="15"/>
    </row>
    <row r="98" spans="1:7" ht="12.75" customHeight="1">
      <c r="A98" s="8" t="s">
        <v>16</v>
      </c>
      <c r="B98" s="6">
        <v>0</v>
      </c>
      <c r="C98" s="6">
        <f>H30</f>
        <v>1137.5</v>
      </c>
      <c r="D98" s="2"/>
      <c r="E98" s="15" t="s">
        <v>17</v>
      </c>
      <c r="F98" s="1">
        <f>27987-D99</f>
        <v>22133.000271695033</v>
      </c>
      <c r="G98" s="15"/>
    </row>
    <row r="99" spans="1:7" ht="12.75" customHeight="1">
      <c r="A99" s="28" t="s">
        <v>18</v>
      </c>
      <c r="B99" s="19">
        <f>B93-B98</f>
        <v>-2.7169503255208838E-4</v>
      </c>
      <c r="C99" s="19">
        <f>C93-C98</f>
        <v>5854</v>
      </c>
      <c r="D99" s="19">
        <f>B99+C99</f>
        <v>5853.999728304967</v>
      </c>
      <c r="E99" s="24" t="s">
        <v>19</v>
      </c>
      <c r="F99" s="9">
        <f>38978-D99</f>
        <v>33124.000271695033</v>
      </c>
      <c r="G99" s="15"/>
    </row>
    <row r="100" spans="1:7" ht="12.75" customHeight="1">
      <c r="A100" s="3"/>
      <c r="B100" s="25"/>
      <c r="C100" s="3"/>
      <c r="D100" s="3"/>
      <c r="E100" s="7"/>
      <c r="F100" s="7"/>
    </row>
    <row r="101" spans="1:7" ht="12.75" customHeight="1">
      <c r="A101" s="12"/>
      <c r="B101" s="16"/>
    </row>
    <row r="102" spans="1:7" ht="12.75" customHeight="1">
      <c r="B102" s="16"/>
    </row>
    <row r="103" spans="1:7" ht="12.75" customHeight="1">
      <c r="A103" s="30"/>
      <c r="B103" s="30"/>
      <c r="C103" s="30"/>
      <c r="D103" s="30"/>
      <c r="E103" s="35"/>
      <c r="F103" s="35"/>
    </row>
    <row r="104" spans="1:7">
      <c r="A104" s="4"/>
      <c r="B104" s="16"/>
    </row>
    <row r="105" spans="1:7" ht="12.75" customHeight="1">
      <c r="B105" s="11"/>
    </row>
    <row r="106" spans="1:7" ht="12.75" customHeight="1">
      <c r="B106" s="11"/>
    </row>
    <row r="107" spans="1:7" ht="12.75" customHeight="1">
      <c r="B107" s="22"/>
    </row>
    <row r="108" spans="1:7" ht="12.75" customHeight="1">
      <c r="B108" s="11"/>
    </row>
    <row r="109" spans="1:7" ht="12.75" customHeight="1">
      <c r="B109" s="11"/>
      <c r="F109" s="11"/>
    </row>
    <row r="110" spans="1:7" ht="12.75" customHeight="1">
      <c r="B110" s="11"/>
      <c r="F110" s="11"/>
    </row>
    <row r="111" spans="1:7" ht="12.75" customHeight="1">
      <c r="B111" s="16"/>
      <c r="C111" s="16"/>
      <c r="D111" s="16"/>
    </row>
    <row r="112" spans="1:7">
      <c r="A112" s="4"/>
      <c r="B112" s="16"/>
    </row>
    <row r="113" spans="1:6" ht="12.75" customHeight="1">
      <c r="B113" s="11"/>
    </row>
    <row r="114" spans="1:6" ht="12.75" customHeight="1">
      <c r="B114" s="11"/>
    </row>
    <row r="115" spans="1:6" ht="12.75" customHeight="1">
      <c r="B115" s="22"/>
    </row>
    <row r="116" spans="1:6" ht="12.75" customHeight="1">
      <c r="B116" s="11"/>
    </row>
    <row r="117" spans="1:6" ht="12.75" customHeight="1">
      <c r="B117" s="11"/>
      <c r="F117" s="11"/>
    </row>
    <row r="118" spans="1:6" ht="12.75" customHeight="1">
      <c r="B118" s="11"/>
      <c r="F118" s="11"/>
    </row>
    <row r="119" spans="1:6" ht="12.75" customHeight="1">
      <c r="B119" s="16"/>
      <c r="C119" s="16"/>
      <c r="D119" s="16"/>
    </row>
    <row r="120" spans="1:6">
      <c r="A120" s="4"/>
      <c r="B120" s="16"/>
    </row>
    <row r="121" spans="1:6" ht="12.75" customHeight="1">
      <c r="B121" s="11"/>
    </row>
    <row r="122" spans="1:6" ht="12.75" customHeight="1">
      <c r="B122" s="11"/>
    </row>
    <row r="123" spans="1:6" ht="12.75" customHeight="1">
      <c r="B123" s="22"/>
    </row>
    <row r="124" spans="1:6" ht="12.75" customHeight="1">
      <c r="B124" s="11"/>
    </row>
    <row r="125" spans="1:6" ht="12.75" customHeight="1">
      <c r="B125" s="11"/>
      <c r="F125" s="11"/>
    </row>
    <row r="126" spans="1:6" ht="12.75" customHeight="1">
      <c r="B126" s="11"/>
      <c r="F126" s="11"/>
    </row>
    <row r="127" spans="1:6" ht="12.75" customHeight="1">
      <c r="B127" s="16"/>
      <c r="C127" s="16"/>
      <c r="D127" s="16"/>
    </row>
    <row r="128" spans="1:6">
      <c r="A128" s="4"/>
      <c r="B128" s="16"/>
    </row>
    <row r="129" spans="1:6" ht="12.75" customHeight="1">
      <c r="B129" s="11"/>
    </row>
    <row r="130" spans="1:6" ht="12.75" customHeight="1">
      <c r="B130" s="11"/>
    </row>
    <row r="131" spans="1:6" ht="12.75" customHeight="1">
      <c r="B131" s="22"/>
    </row>
    <row r="132" spans="1:6" ht="12.75" customHeight="1">
      <c r="B132" s="11"/>
    </row>
    <row r="133" spans="1:6" ht="12.75" customHeight="1">
      <c r="B133" s="11"/>
      <c r="F133" s="11"/>
    </row>
    <row r="134" spans="1:6" ht="12.75" customHeight="1">
      <c r="B134" s="11"/>
      <c r="F134" s="11"/>
    </row>
    <row r="135" spans="1:6" ht="12.75" customHeight="1">
      <c r="B135" s="16"/>
      <c r="C135" s="16"/>
      <c r="D135" s="16"/>
    </row>
    <row r="136" spans="1:6">
      <c r="A136" s="4"/>
      <c r="B136" s="16"/>
    </row>
    <row r="137" spans="1:6" ht="12.75" customHeight="1">
      <c r="B137" s="11"/>
    </row>
    <row r="138" spans="1:6" ht="12.75" customHeight="1">
      <c r="B138" s="11"/>
    </row>
    <row r="139" spans="1:6" ht="12.75" customHeight="1">
      <c r="B139" s="22"/>
    </row>
    <row r="140" spans="1:6" ht="12.75" customHeight="1">
      <c r="B140" s="11"/>
    </row>
    <row r="141" spans="1:6" ht="12.75" customHeight="1">
      <c r="B141" s="11"/>
      <c r="F141" s="11"/>
    </row>
    <row r="142" spans="1:6" ht="12.75" customHeight="1">
      <c r="B142" s="11"/>
      <c r="F142" s="11"/>
    </row>
    <row r="143" spans="1:6" ht="12.75" customHeight="1">
      <c r="B143" s="16"/>
      <c r="C143" s="16"/>
      <c r="D143" s="16"/>
    </row>
    <row r="144" spans="1:6">
      <c r="A144" s="4"/>
      <c r="B144" s="16"/>
    </row>
    <row r="145" spans="1:6" ht="12.75" customHeight="1">
      <c r="B145" s="11"/>
    </row>
    <row r="146" spans="1:6" ht="12.75" customHeight="1">
      <c r="B146" s="11"/>
    </row>
    <row r="147" spans="1:6" ht="12.75" customHeight="1">
      <c r="B147" s="22"/>
    </row>
    <row r="148" spans="1:6" ht="12.75" customHeight="1">
      <c r="B148" s="11"/>
    </row>
    <row r="149" spans="1:6" ht="12.75" customHeight="1">
      <c r="B149" s="11"/>
      <c r="F149" s="11"/>
    </row>
    <row r="150" spans="1:6" ht="12.75" customHeight="1">
      <c r="B150" s="11"/>
      <c r="F150" s="11"/>
    </row>
    <row r="151" spans="1:6" ht="12.75" customHeight="1">
      <c r="B151" s="16"/>
      <c r="C151" s="16"/>
      <c r="D151" s="16"/>
    </row>
    <row r="152" spans="1:6">
      <c r="A152" s="4"/>
      <c r="B152" s="16"/>
    </row>
    <row r="153" spans="1:6" ht="12.75" customHeight="1">
      <c r="B153" s="11"/>
    </row>
    <row r="154" spans="1:6" ht="12.75" customHeight="1">
      <c r="B154" s="11"/>
    </row>
    <row r="155" spans="1:6" ht="12.75" customHeight="1">
      <c r="B155" s="22"/>
    </row>
    <row r="156" spans="1:6" ht="12.75" customHeight="1">
      <c r="B156" s="11"/>
    </row>
    <row r="157" spans="1:6" ht="12.75" customHeight="1">
      <c r="B157" s="11"/>
      <c r="F157" s="11"/>
    </row>
    <row r="158" spans="1:6" ht="12.75" customHeight="1">
      <c r="B158" s="11"/>
      <c r="F158" s="11"/>
    </row>
    <row r="159" spans="1:6" ht="12.75" customHeight="1">
      <c r="B159" s="16"/>
      <c r="C159" s="16"/>
      <c r="D159" s="16"/>
    </row>
    <row r="160" spans="1:6">
      <c r="A160" s="4"/>
      <c r="B160" s="16"/>
    </row>
    <row r="161" spans="1:6" ht="12.75" customHeight="1">
      <c r="B161" s="11"/>
    </row>
    <row r="162" spans="1:6" ht="12.75" customHeight="1">
      <c r="B162" s="11"/>
    </row>
    <row r="163" spans="1:6" ht="12.75" customHeight="1">
      <c r="B163" s="22"/>
    </row>
    <row r="164" spans="1:6" ht="12.75" customHeight="1">
      <c r="B164" s="11"/>
    </row>
    <row r="165" spans="1:6" ht="12.75" customHeight="1">
      <c r="B165" s="11"/>
      <c r="F165" s="11"/>
    </row>
    <row r="166" spans="1:6" ht="12.75" customHeight="1">
      <c r="B166" s="11"/>
      <c r="F166" s="11"/>
    </row>
    <row r="167" spans="1:6" ht="12.75" customHeight="1">
      <c r="B167" s="16"/>
      <c r="C167" s="16"/>
      <c r="D167" s="16"/>
    </row>
    <row r="168" spans="1:6">
      <c r="A168" s="4"/>
      <c r="B168" s="16"/>
    </row>
    <row r="169" spans="1:6" ht="12.75" customHeight="1">
      <c r="B169" s="11"/>
    </row>
    <row r="170" spans="1:6" ht="12.75" customHeight="1">
      <c r="B170" s="11"/>
    </row>
    <row r="171" spans="1:6" ht="12.75" customHeight="1">
      <c r="B171" s="11"/>
    </row>
    <row r="172" spans="1:6" ht="12.75" customHeight="1">
      <c r="B172" s="11"/>
    </row>
    <row r="173" spans="1:6" ht="12.75" customHeight="1">
      <c r="B173" s="11"/>
      <c r="F173" s="11"/>
    </row>
    <row r="174" spans="1:6" ht="12.75" customHeight="1">
      <c r="B174" s="11"/>
      <c r="F174" s="11"/>
    </row>
    <row r="175" spans="1:6" ht="12.75" customHeight="1">
      <c r="B175" s="16"/>
      <c r="C175" s="16"/>
      <c r="D175" s="16"/>
    </row>
    <row r="176" spans="1:6">
      <c r="A176" s="4"/>
      <c r="B176" s="16"/>
    </row>
    <row r="177" spans="2:2" ht="12.75" customHeight="1">
      <c r="B177" s="16"/>
    </row>
    <row r="178" spans="2:2" ht="12.75" customHeight="1">
      <c r="B178" s="16"/>
    </row>
    <row r="179" spans="2:2" ht="12.75" customHeight="1">
      <c r="B179" s="16"/>
    </row>
    <row r="180" spans="2:2" ht="12.75" customHeight="1">
      <c r="B180" s="16"/>
    </row>
    <row r="181" spans="2:2" ht="12.75" customHeight="1">
      <c r="B181" s="16"/>
    </row>
    <row r="182" spans="2:2" ht="12.75" customHeight="1">
      <c r="B182" s="16"/>
    </row>
    <row r="183" spans="2:2" ht="12.75" customHeight="1">
      <c r="B183" s="16"/>
    </row>
  </sheetData>
  <mergeCells count="4">
    <mergeCell ref="E3:F3"/>
    <mergeCell ref="G68:H68"/>
    <mergeCell ref="G84:H84"/>
    <mergeCell ref="E103:F10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