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hidePivotFieldList="1"/>
  <mc:AlternateContent xmlns:mc="http://schemas.openxmlformats.org/markup-compatibility/2006">
    <mc:Choice Requires="x15">
      <x15ac:absPath xmlns:x15ac="http://schemas.microsoft.com/office/spreadsheetml/2010/11/ac" url="F:\Alexy\debt snowball spreadsheet\"/>
    </mc:Choice>
  </mc:AlternateContent>
  <bookViews>
    <workbookView xWindow="915" yWindow="465" windowWidth="27885" windowHeight="17535" tabRatio="500"/>
  </bookViews>
  <sheets>
    <sheet name="Debt Reduction Worksheet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1" i="1" l="1"/>
  <c r="E12" i="1"/>
  <c r="C30" i="1"/>
  <c r="C33" i="1"/>
  <c r="F74" i="1"/>
  <c r="E74" i="1"/>
  <c r="D74" i="1"/>
  <c r="C74" i="1"/>
  <c r="B74" i="1"/>
  <c r="E69" i="1"/>
  <c r="F69" i="1"/>
  <c r="D69" i="1"/>
  <c r="C69" i="1"/>
  <c r="B69" i="1"/>
  <c r="D12" i="1"/>
  <c r="C27" i="1"/>
  <c r="C12" i="1"/>
  <c r="C26" i="1"/>
  <c r="F8" i="1"/>
  <c r="F9" i="1"/>
  <c r="F10" i="1"/>
  <c r="F11" i="1"/>
  <c r="F12" i="1"/>
  <c r="F20" i="1"/>
  <c r="C28" i="1"/>
</calcChain>
</file>

<file path=xl/sharedStrings.xml><?xml version="1.0" encoding="utf-8"?>
<sst xmlns="http://schemas.openxmlformats.org/spreadsheetml/2006/main" count="45" uniqueCount="34">
  <si>
    <t>Creditor</t>
  </si>
  <si>
    <t>% of Total</t>
  </si>
  <si>
    <t>Interest Rate</t>
  </si>
  <si>
    <t>Total Debt:</t>
  </si>
  <si>
    <t>Monthly Payment</t>
  </si>
  <si>
    <t>Average Interest Rate:</t>
  </si>
  <si>
    <t>Total Monthly Payments:</t>
  </si>
  <si>
    <t>Amount Available:</t>
  </si>
  <si>
    <t>Extra Repayments:</t>
  </si>
  <si>
    <t>Average Monthly Interest:</t>
  </si>
  <si>
    <t>Debt Reduction Spreadsheet</t>
  </si>
  <si>
    <t>VISA Credit Card</t>
  </si>
  <si>
    <t>MC Credit Card</t>
  </si>
  <si>
    <t>Car Loan</t>
  </si>
  <si>
    <t>Student Loan</t>
  </si>
  <si>
    <t>Balance</t>
  </si>
  <si>
    <t>Total</t>
  </si>
  <si>
    <t>Totals &amp; Summary</t>
  </si>
  <si>
    <t xml:space="preserve"> </t>
  </si>
  <si>
    <t>Amount</t>
  </si>
  <si>
    <t>Repayment Budget</t>
  </si>
  <si>
    <t>If your extra repayments are negative, you're not making your minimum payments and need to re-budget!</t>
  </si>
  <si>
    <t>Budgeted Amount</t>
  </si>
  <si>
    <t>Enter the amount you have available in your budget each month for debt repayment.</t>
  </si>
  <si>
    <t>Debts</t>
  </si>
  <si>
    <t>A calculated summary of your total debts and what you have available to pay them back.</t>
  </si>
  <si>
    <t>List all of your debts. Enter the balance you owe, annual interest rate, and required monthly payment for each.</t>
  </si>
  <si>
    <t>This amount needs to be at greater or equal to the total required monthly payments above.</t>
  </si>
  <si>
    <t>New Payment</t>
  </si>
  <si>
    <t>Repayment Strategies</t>
  </si>
  <si>
    <t>Pick your debt to repay. Either pay off the debt with the highest interest rate, or the one with the smallest balance.</t>
  </si>
  <si>
    <t>Lowest Balance First:</t>
  </si>
  <si>
    <t>Update spreadsheet as you pay off your debts. Add more rows if needed.</t>
  </si>
  <si>
    <t>Highest Interest Rate First: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</si>
</sst>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0"/>
      <name val="Verdana"/>
    </font>
    <font>
      <b/>
      <sz val="10"/>
      <name val="Verdana"/>
    </font>
    <font>
      <sz val="16"/>
      <name val="Trebuchet MS Bold"/>
    </font>
    <font>
      <sz val="8"/>
      <name val="Verdana"/>
    </font>
    <font>
      <b/>
      <u/>
      <sz val="24"/>
      <name val="Verdana"/>
    </font>
    <font>
      <sz val="28"/>
      <name val="Harrington"/>
    </font>
    <font>
      <b/>
      <sz val="16"/>
      <name val="Verdana"/>
    </font>
    <font>
      <u/>
      <sz val="10"/>
      <name val="Verdana"/>
    </font>
    <font>
      <u/>
      <sz val="10"/>
      <color theme="10"/>
      <name val="Verdana"/>
    </font>
    <font>
      <u/>
      <sz val="10"/>
      <color theme="11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10" fontId="1" fillId="0" borderId="0" xfId="0" applyNumberFormat="1" applyFont="1" applyFill="1" applyBorder="1"/>
    <xf numFmtId="164" fontId="2" fillId="0" borderId="0" xfId="0" applyNumberFormat="1" applyFont="1" applyFill="1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10" fontId="0" fillId="0" borderId="0" xfId="0" applyNumberFormat="1" applyFont="1" applyFill="1" applyBorder="1"/>
    <xf numFmtId="164" fontId="4" fillId="0" borderId="0" xfId="0" applyNumberFormat="1" applyFont="1" applyFill="1" applyBorder="1"/>
    <xf numFmtId="164" fontId="5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0" fillId="0" borderId="0" xfId="0" applyFont="1" applyFill="1"/>
    <xf numFmtId="164" fontId="0" fillId="0" borderId="0" xfId="0" applyNumberFormat="1" applyFont="1" applyFill="1"/>
    <xf numFmtId="10" fontId="0" fillId="0" borderId="0" xfId="0" applyNumberFormat="1" applyFont="1" applyFill="1"/>
    <xf numFmtId="0" fontId="7" fillId="0" borderId="0" xfId="0" quotePrefix="1" applyFont="1" applyFill="1" applyBorder="1"/>
    <xf numFmtId="0" fontId="0" fillId="0" borderId="0" xfId="0" quotePrefix="1" applyFont="1" applyFill="1"/>
    <xf numFmtId="164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164" fontId="1" fillId="0" borderId="0" xfId="0" applyNumberFormat="1" applyFont="1" applyFill="1"/>
    <xf numFmtId="10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0" fillId="0" borderId="0" xfId="0" applyAlignment="1">
      <alignment horizontal="right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&quot;$&quot;#,##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u/>
      </font>
    </dxf>
    <dxf>
      <font>
        <b/>
        <i val="0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/>
        <i val="0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/>
        <i val="0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/>
        <i val="0"/>
        <color theme="0"/>
      </font>
      <fill>
        <patternFill>
          <bgColor rgb="FF00B0F0"/>
        </patternFill>
      </fill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u/>
      </font>
    </dxf>
    <dxf>
      <font>
        <b/>
        <i val="0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/>
        <i val="0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/>
        <i val="0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/>
        <i val="0"/>
        <color theme="1"/>
      </font>
      <fill>
        <patternFill>
          <bgColor rgb="FF92D050"/>
        </patternFill>
      </fill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u/>
      </font>
    </dxf>
    <dxf>
      <font>
        <b/>
        <i val="0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/>
        <i val="0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/>
        <i val="0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/>
        <i val="0"/>
        <color theme="0"/>
      </font>
      <fill>
        <patternFill>
          <bgColor rgb="FFE663BD"/>
        </patternFill>
      </fill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u/>
      </font>
    </dxf>
    <dxf>
      <font>
        <b/>
        <i val="0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/>
        <i val="0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/>
        <i val="0"/>
      </font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/>
        <i val="0"/>
        <color theme="1"/>
      </font>
      <fill>
        <patternFill>
          <bgColor rgb="FFFBF83D"/>
        </patternFill>
      </fill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4" defaultTableStyle="TableStyleMedium9" defaultPivotStyle="PivotStyleMedium7">
    <tableStyle name="Squawkfox - Category" pivot="0" count="6">
      <tableStyleElement type="wholeTable" dxfId="53"/>
      <tableStyleElement type="headerRow" dxfId="52"/>
      <tableStyleElement type="totalRow" dxfId="51"/>
      <tableStyleElement type="firstColumn" dxfId="50"/>
      <tableStyleElement type="lastColumn" dxfId="49"/>
      <tableStyleElement type="firstHeaderCell" dxfId="48"/>
    </tableStyle>
    <tableStyle name="Squawkfox - Income" pivot="0" count="6">
      <tableStyleElement type="wholeTable" dxfId="47"/>
      <tableStyleElement type="headerRow" dxfId="46"/>
      <tableStyleElement type="totalRow" dxfId="45"/>
      <tableStyleElement type="firstColumn" dxfId="44"/>
      <tableStyleElement type="lastColumn" dxfId="43"/>
      <tableStyleElement type="firstHeaderCell" dxfId="42"/>
    </tableStyle>
    <tableStyle name="Squawkfox - Summaries" pivot="0" count="6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HeaderCell" dxfId="36"/>
    </tableStyle>
    <tableStyle name="Squawkfox Expenses" pivot="0" count="6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HeaderCell" dxfId="30"/>
    </tableStyle>
  </tableStyles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DEE9F6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Debts by Amount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'Debt Reduction Worksheet'!$B$8:$B$11</c:f>
              <c:strCache>
                <c:ptCount val="4"/>
                <c:pt idx="0">
                  <c:v>VISA Credit Card</c:v>
                </c:pt>
                <c:pt idx="1">
                  <c:v>MC Credit Card</c:v>
                </c:pt>
                <c:pt idx="2">
                  <c:v>Car Loan</c:v>
                </c:pt>
                <c:pt idx="3">
                  <c:v>Student Loan</c:v>
                </c:pt>
              </c:strCache>
            </c:strRef>
          </c:cat>
          <c:val>
            <c:numRef>
              <c:f>'Debt Reduction Worksheet'!$C$8:$C$11</c:f>
              <c:numCache>
                <c:formatCode>"$"#,##0.00</c:formatCode>
                <c:ptCount val="4"/>
                <c:pt idx="0">
                  <c:v>3225.34</c:v>
                </c:pt>
                <c:pt idx="1">
                  <c:v>800</c:v>
                </c:pt>
                <c:pt idx="2">
                  <c:v>8000</c:v>
                </c:pt>
                <c:pt idx="3">
                  <c:v>17312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</xdr:colOff>
      <xdr:row>34</xdr:row>
      <xdr:rowOff>38100</xdr:rowOff>
    </xdr:from>
    <xdr:to>
      <xdr:col>4</xdr:col>
      <xdr:colOff>368300</xdr:colOff>
      <xdr:row>61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Debts" displayName="Debts" ref="B7:F12" totalsRowCount="1" dataDxfId="28">
  <autoFilter ref="B7:F1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reditor" totalsRowLabel="Total" dataDxfId="27" totalsRowDxfId="26"/>
    <tableColumn id="2" name="Balance" totalsRowFunction="sum" dataDxfId="25" totalsRowDxfId="24"/>
    <tableColumn id="3" name="Interest Rate" totalsRowFunction="custom" dataDxfId="23" totalsRowDxfId="22">
      <totalsRowFormula>SUMPRODUCT(Debts[Balance],Debts[Interest Rate])/SUM(Debts[Balance])</totalsRowFormula>
    </tableColumn>
    <tableColumn id="5" name="Monthly Payment" totalsRowFunction="sum" dataDxfId="21" totalsRowDxfId="20"/>
    <tableColumn id="6" name="% of Total" totalsRowFunction="sum" dataDxfId="19" totalsRowDxfId="18">
      <calculatedColumnFormula>IF(C8&gt;0, C8/SUM($C$8:$C$24), "")</calculatedColumnFormula>
    </tableColumn>
  </tableColumns>
  <tableStyleInfo name="Squawkfox Expenses" showFirstColumn="1" showLastColumn="1" showRowStripes="1" showColumnStripes="0"/>
</table>
</file>

<file path=xl/tables/table2.xml><?xml version="1.0" encoding="utf-8"?>
<table xmlns="http://schemas.openxmlformats.org/spreadsheetml/2006/main" id="16" name="Summary" displayName="Summary" ref="B25:C33" totalsRowShown="0">
  <autoFilter ref="B25:C33">
    <filterColumn colId="0" hiddenButton="1"/>
    <filterColumn colId="1" hiddenButton="1"/>
  </autoFilter>
  <tableColumns count="2">
    <tableColumn id="1" name=" " dataDxfId="17"/>
    <tableColumn id="2" name="Amount" dataDxfId="16"/>
  </tableColumns>
  <tableStyleInfo name="Squawkfox - Income" showFirstColumn="1" showLastColumn="1" showRowStripes="1" showColumnStripes="0"/>
</table>
</file>

<file path=xl/tables/table3.xml><?xml version="1.0" encoding="utf-8"?>
<table xmlns="http://schemas.openxmlformats.org/spreadsheetml/2006/main" id="17" name="Budget" displayName="Budget" ref="B18:C19" totalsRowShown="0">
  <autoFilter ref="B18:C19">
    <filterColumn colId="0" hiddenButton="1"/>
    <filterColumn colId="1" hiddenButton="1"/>
  </autoFilter>
  <tableColumns count="2">
    <tableColumn id="1" name=" " dataDxfId="15"/>
    <tableColumn id="2" name="Amount" dataDxfId="14"/>
  </tableColumns>
  <tableStyleInfo name="Squawkfox - Summaries" showFirstColumn="1" showLastColumn="0" showRowStripes="1" showColumnStripes="0"/>
</table>
</file>

<file path=xl/tables/table4.xml><?xml version="1.0" encoding="utf-8"?>
<table xmlns="http://schemas.openxmlformats.org/spreadsheetml/2006/main" id="19" name="Table19" displayName="Table19" ref="B68:F69" totalsRowShown="0" headerRowDxfId="13" dataDxfId="12">
  <autoFilter ref="B68:F69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reditor" dataDxfId="11">
      <calculatedColumnFormula>INDEX(Debts[[Creditor]:[Monthly Payment]], MATCH(MAX(Debts[Interest Rate]),Debts[Interest Rate], 0), 1)</calculatedColumnFormula>
    </tableColumn>
    <tableColumn id="2" name="Balance" dataDxfId="10">
      <calculatedColumnFormula>INDEX(Debts[[Creditor]:[Monthly Payment]], MATCH(MAX(Debts[Interest Rate]),Debts[Interest Rate], 0), 2)</calculatedColumnFormula>
    </tableColumn>
    <tableColumn id="3" name="Interest Rate" dataDxfId="9">
      <calculatedColumnFormula>INDEX(Debts[[Creditor]:[Monthly Payment]], MATCH(MAX(Debts[Interest Rate]),Debts[Interest Rate], 0), 3)</calculatedColumnFormula>
    </tableColumn>
    <tableColumn id="4" name="Monthly Payment" dataDxfId="8">
      <calculatedColumnFormula>INDEX(Debts[[Creditor]:[Monthly Payment]], MATCH(MAX(Debts[Interest Rate]),Debts[Interest Rate], 0), 4)</calculatedColumnFormula>
    </tableColumn>
    <tableColumn id="5" name="New Payment" dataDxfId="7">
      <calculatedColumnFormula>INDEX(Debts[[Creditor]:[Monthly Payment]], MATCH(MAX(Debts[Interest Rate]),Debts[Interest Rate], 0), 4) + $C$33</calculatedColumnFormula>
    </tableColumn>
  </tableColumns>
  <tableStyleInfo name="Squawkfox - Category" showFirstColumn="0" showLastColumn="0" showRowStripes="0" showColumnStripes="0"/>
</table>
</file>

<file path=xl/tables/table5.xml><?xml version="1.0" encoding="utf-8"?>
<table xmlns="http://schemas.openxmlformats.org/spreadsheetml/2006/main" id="20" name="Table20" displayName="Table20" ref="B73:F74" totalsRowShown="0" headerRowDxfId="6" dataDxfId="5">
  <autoFilter ref="B73:F74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reditor" dataDxfId="4">
      <calculatedColumnFormula>INDEX(Debts[[Creditor]:[Monthly Payment]], MATCH(MIN(Debts[Balance]),Debts[Balance], 0), 1)</calculatedColumnFormula>
    </tableColumn>
    <tableColumn id="2" name="Balance" dataDxfId="3">
      <calculatedColumnFormula>INDEX(Debts[[Creditor]:[Monthly Payment]], MATCH(MIN(Debts[Balance]),Debts[Balance], 0), 2)</calculatedColumnFormula>
    </tableColumn>
    <tableColumn id="3" name="Interest Rate" dataDxfId="2">
      <calculatedColumnFormula>INDEX(Debts[[Creditor]:[Monthly Payment]], MATCH(MIN(Debts[Balance]),Debts[Balance], 0), 3)</calculatedColumnFormula>
    </tableColumn>
    <tableColumn id="4" name="Monthly Payment" dataDxfId="1">
      <calculatedColumnFormula>INDEX(Debts[[Creditor]:[Monthly Payment]], MATCH(MIN(Debts[Balance]),Debts[Balance], 0), 4)</calculatedColumnFormula>
    </tableColumn>
    <tableColumn id="5" name="New Payment" dataDxfId="0">
      <calculatedColumnFormula>INDEX(Debts[[Creditor]:[Monthly Payment]], MATCH(MIN(Debts[Balance]),Debts[Balance], 0), 4) + $C$33</calculatedColumnFormula>
    </tableColumn>
  </tableColumns>
  <tableStyleInfo name="Squawkfox - Category" showFirstColumn="0" showLastColumn="0" showRowStripes="0" showColumnStripes="0"/>
</table>
</file>

<file path=xl/theme/theme1.xml><?xml version="1.0" encoding="utf-8"?>
<a:theme xmlns:a="http://schemas.openxmlformats.org/drawingml/2006/main" name="squawkfo">
  <a:themeElements>
    <a:clrScheme name="Squawkfox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BB755"/>
      </a:accent1>
      <a:accent2>
        <a:srgbClr val="FC7570"/>
      </a:accent2>
      <a:accent3>
        <a:srgbClr val="6EDA55"/>
      </a:accent3>
      <a:accent4>
        <a:srgbClr val="9B9BD7"/>
      </a:accent4>
      <a:accent5>
        <a:srgbClr val="218A8C"/>
      </a:accent5>
      <a:accent6>
        <a:srgbClr val="06E5FF"/>
      </a:accent6>
      <a:hlink>
        <a:srgbClr val="0096D2"/>
      </a:hlink>
      <a:folHlink>
        <a:srgbClr val="00578B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tables/table1.xml" Type="http://schemas.openxmlformats.org/officeDocument/2006/relationships/table"/>
<Relationship Id="rId4" Target="../tables/table2.xml" Type="http://schemas.openxmlformats.org/officeDocument/2006/relationships/table"/>
<Relationship Id="rId5" Target="../tables/table3.xml" Type="http://schemas.openxmlformats.org/officeDocument/2006/relationships/table"/>
<Relationship Id="rId6" Target="../tables/table4.xml" Type="http://schemas.openxmlformats.org/officeDocument/2006/relationships/table"/>
<Relationship Id="rId7" Target="../tables/table5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4"/>
  <sheetViews>
    <sheetView showGridLines="0" tabSelected="1" zoomScaleNormal="100" workbookViewId="0">
      <selection activeCell="F1" sqref="F1"/>
    </sheetView>
  </sheetViews>
  <sheetFormatPr defaultColWidth="10.625" defaultRowHeight="12.75" x14ac:dyDescent="0.2"/>
  <cols>
    <col min="1" max="1" width="6" style="8" customWidth="1"/>
    <col min="2" max="2" width="34.125" style="8" customWidth="1"/>
    <col min="3" max="3" width="15.875" style="9" customWidth="1"/>
    <col min="4" max="4" width="16.125" style="10" customWidth="1"/>
    <col min="5" max="5" width="21.875" style="9" customWidth="1"/>
    <col min="6" max="6" width="16.625" style="10" customWidth="1"/>
    <col min="7" max="7" width="9.375" style="8" customWidth="1"/>
    <col min="8" max="16384" width="10.625" style="8"/>
  </cols>
  <sheetData>
    <row r="1" spans="2:8" s="9" customFormat="1" ht="35.25" x14ac:dyDescent="0.5">
      <c r="B1" s="11" t="s">
        <v>10</v>
      </c>
      <c r="H1" s="12"/>
    </row>
    <row r="3" spans="2:8" s="9" customFormat="1" ht="19.5" x14ac:dyDescent="0.25">
      <c r="B3" s="13" t="s">
        <v>24</v>
      </c>
    </row>
    <row r="4" spans="2:8" s="9" customFormat="1" x14ac:dyDescent="0.2">
      <c r="B4" s="9" t="s">
        <v>26</v>
      </c>
    </row>
    <row r="5" spans="2:8" s="9" customFormat="1" x14ac:dyDescent="0.2">
      <c r="B5" s="9" t="s">
        <v>32</v>
      </c>
    </row>
    <row r="7" spans="2:8" x14ac:dyDescent="0.2">
      <c r="B7" s="2" t="s">
        <v>0</v>
      </c>
      <c r="C7" s="3" t="s">
        <v>15</v>
      </c>
      <c r="D7" s="4" t="s">
        <v>2</v>
      </c>
      <c r="E7" s="3" t="s">
        <v>4</v>
      </c>
      <c r="F7" s="4" t="s">
        <v>1</v>
      </c>
    </row>
    <row r="8" spans="2:8" x14ac:dyDescent="0.2">
      <c r="B8" s="8" t="s">
        <v>11</v>
      </c>
      <c r="C8" s="9">
        <v>3225.34</v>
      </c>
      <c r="D8" s="10">
        <v>0.19500000000000001</v>
      </c>
      <c r="E8" s="9">
        <v>135</v>
      </c>
      <c r="F8" s="10">
        <f>IF(C8&gt;0, C8/SUM($C$8:$C$24), "")</f>
        <v>5.4048718820109302E-2</v>
      </c>
    </row>
    <row r="9" spans="2:8" x14ac:dyDescent="0.2">
      <c r="B9" s="8" t="s">
        <v>12</v>
      </c>
      <c r="C9" s="9">
        <v>800</v>
      </c>
      <c r="D9" s="10">
        <v>0.18</v>
      </c>
      <c r="E9" s="9">
        <v>16</v>
      </c>
      <c r="F9" s="10">
        <f>IF(C9&gt;0, C9/SUM($C$8:$C$24), "")</f>
        <v>1.3406020777991605E-2</v>
      </c>
    </row>
    <row r="10" spans="2:8" x14ac:dyDescent="0.2">
      <c r="B10" s="8" t="s">
        <v>13</v>
      </c>
      <c r="C10" s="9">
        <v>8000</v>
      </c>
      <c r="D10" s="10">
        <v>3.2500000000000001E-2</v>
      </c>
      <c r="E10" s="9">
        <v>350</v>
      </c>
      <c r="F10" s="10">
        <f>IF(C10&gt;0, C10/SUM($C$8:$C$24), "")</f>
        <v>0.13406020777991604</v>
      </c>
    </row>
    <row r="11" spans="2:8" x14ac:dyDescent="0.2">
      <c r="B11" s="8" t="s">
        <v>14</v>
      </c>
      <c r="C11" s="9">
        <v>17312</v>
      </c>
      <c r="D11" s="10">
        <v>7.0000000000000007E-2</v>
      </c>
      <c r="E11" s="9">
        <v>250</v>
      </c>
      <c r="F11" s="10">
        <f>IF(C11&gt;0, C11/SUM($C$8:$C$24), "")</f>
        <v>0.29010628963573831</v>
      </c>
    </row>
    <row r="12" spans="2:8" x14ac:dyDescent="0.2">
      <c r="B12" s="14" t="s">
        <v>16</v>
      </c>
      <c r="C12" s="15">
        <f>SUBTOTAL(109,Debts[Balance])</f>
        <v>29337.34</v>
      </c>
      <c r="D12" s="16">
        <f>SUMPRODUCT(Debts[Balance],Debts[Interest Rate])/SUM(Debts[Balance])</f>
        <v>7.6516183812165656E-2</v>
      </c>
      <c r="E12" s="15">
        <f>SUBTOTAL(109,Debts[Monthly Payment])</f>
        <v>751</v>
      </c>
      <c r="F12" s="16">
        <f>SUBTOTAL(109,Debts[% of Total])</f>
        <v>0.49162123701375526</v>
      </c>
    </row>
    <row r="13" spans="2:8" ht="24" customHeight="1" x14ac:dyDescent="0.2">
      <c r="B13" s="14"/>
      <c r="C13" s="15"/>
      <c r="D13" s="16"/>
      <c r="E13" s="15"/>
      <c r="F13" s="16"/>
    </row>
    <row r="14" spans="2:8" s="9" customFormat="1" ht="19.5" x14ac:dyDescent="0.25">
      <c r="B14" s="13" t="s">
        <v>22</v>
      </c>
    </row>
    <row r="15" spans="2:8" s="9" customFormat="1" x14ac:dyDescent="0.2">
      <c r="B15" s="9" t="s">
        <v>23</v>
      </c>
    </row>
    <row r="16" spans="2:8" s="9" customFormat="1" x14ac:dyDescent="0.2">
      <c r="B16" s="9" t="s">
        <v>27</v>
      </c>
    </row>
    <row r="17" spans="2:6" x14ac:dyDescent="0.2">
      <c r="B17" s="14"/>
      <c r="C17" s="15"/>
      <c r="D17" s="16"/>
      <c r="E17" s="15"/>
      <c r="F17" s="16"/>
    </row>
    <row r="18" spans="2:6" x14ac:dyDescent="0.2">
      <c r="B18" s="18" t="s">
        <v>18</v>
      </c>
      <c r="C18" s="20" t="s">
        <v>19</v>
      </c>
      <c r="D18" s="16"/>
      <c r="E18" s="15"/>
      <c r="F18" s="16"/>
    </row>
    <row r="19" spans="2:6" x14ac:dyDescent="0.2">
      <c r="B19" s="14" t="s">
        <v>20</v>
      </c>
      <c r="C19" s="21">
        <v>1000</v>
      </c>
      <c r="D19" s="16"/>
      <c r="E19" s="15"/>
      <c r="F19" s="16"/>
    </row>
    <row r="20" spans="2:6" ht="24" customHeight="1" x14ac:dyDescent="0.2">
      <c r="B20" s="14"/>
      <c r="C20" s="15"/>
      <c r="F20" s="10" t="str">
        <f>IF(C24&gt;0, C24/SUM($C$8:$C$24), "")</f>
        <v/>
      </c>
    </row>
    <row r="21" spans="2:6" s="9" customFormat="1" ht="19.5" x14ac:dyDescent="0.25">
      <c r="B21" s="13" t="s">
        <v>17</v>
      </c>
    </row>
    <row r="22" spans="2:6" s="9" customFormat="1" x14ac:dyDescent="0.2">
      <c r="B22" s="9" t="s">
        <v>25</v>
      </c>
    </row>
    <row r="23" spans="2:6" s="9" customFormat="1" x14ac:dyDescent="0.2">
      <c r="B23" s="9" t="s">
        <v>21</v>
      </c>
    </row>
    <row r="25" spans="2:6" s="2" customFormat="1" x14ac:dyDescent="0.2">
      <c r="B25" s="17" t="s">
        <v>18</v>
      </c>
      <c r="C25" s="19" t="s">
        <v>19</v>
      </c>
      <c r="D25" s="6"/>
      <c r="E25" s="5"/>
      <c r="F25" s="6"/>
    </row>
    <row r="26" spans="2:6" s="2" customFormat="1" x14ac:dyDescent="0.2">
      <c r="B26" s="2" t="s">
        <v>3</v>
      </c>
      <c r="C26" s="5">
        <f>Debts[[#Totals],[Balance]]</f>
        <v>29337.34</v>
      </c>
      <c r="D26" s="6"/>
      <c r="E26" s="5"/>
      <c r="F26" s="6"/>
    </row>
    <row r="27" spans="2:6" s="2" customFormat="1" x14ac:dyDescent="0.2">
      <c r="B27" s="2" t="s">
        <v>5</v>
      </c>
      <c r="C27" s="6">
        <f>Debts[[#Totals],[Interest Rate]]</f>
        <v>7.6516183812165656E-2</v>
      </c>
      <c r="D27" s="6"/>
      <c r="E27" s="5"/>
      <c r="F27" s="6"/>
    </row>
    <row r="28" spans="2:6" x14ac:dyDescent="0.2">
      <c r="B28" s="2" t="s">
        <v>9</v>
      </c>
      <c r="C28" s="5">
        <f>C26*C27/12</f>
        <v>187.06510833333334</v>
      </c>
      <c r="D28" s="6"/>
      <c r="E28" s="5"/>
      <c r="F28" s="6"/>
    </row>
    <row r="29" spans="2:6" x14ac:dyDescent="0.2">
      <c r="B29" s="2"/>
      <c r="C29" s="5"/>
    </row>
    <row r="30" spans="2:6" x14ac:dyDescent="0.2">
      <c r="B30" s="2" t="s">
        <v>6</v>
      </c>
      <c r="C30" s="5">
        <f>Debts[[#Totals],[Monthly Payment]]</f>
        <v>751</v>
      </c>
    </row>
    <row r="31" spans="2:6" x14ac:dyDescent="0.2">
      <c r="B31" s="2" t="s">
        <v>7</v>
      </c>
      <c r="C31" s="5">
        <f>Budget[Amount]</f>
        <v>1000</v>
      </c>
    </row>
    <row r="32" spans="2:6" x14ac:dyDescent="0.2">
      <c r="B32" s="2"/>
      <c r="C32" s="5"/>
    </row>
    <row r="33" spans="2:3" ht="12.95" customHeight="1" x14ac:dyDescent="0.2">
      <c r="B33" s="2" t="s">
        <v>8</v>
      </c>
      <c r="C33" s="5">
        <f>C31-C30</f>
        <v>249</v>
      </c>
    </row>
    <row r="36" spans="2:3" ht="12.95" customHeight="1" x14ac:dyDescent="0.35">
      <c r="C36" s="7"/>
    </row>
    <row r="63" spans="2:2" s="9" customFormat="1" ht="19.5" x14ac:dyDescent="0.25">
      <c r="B63" s="13" t="s">
        <v>29</v>
      </c>
    </row>
    <row r="64" spans="2:2" s="9" customFormat="1" x14ac:dyDescent="0.2">
      <c r="B64" s="9" t="s">
        <v>30</v>
      </c>
    </row>
    <row r="65" spans="2:6" x14ac:dyDescent="0.2">
      <c r="B65"/>
      <c r="C65"/>
      <c r="D65"/>
    </row>
    <row r="66" spans="2:6" x14ac:dyDescent="0.2">
      <c r="B66" s="1" t="s">
        <v>33</v>
      </c>
      <c r="C66"/>
      <c r="D66"/>
    </row>
    <row r="67" spans="2:6" ht="5.0999999999999996" customHeight="1" x14ac:dyDescent="0.2">
      <c r="B67"/>
      <c r="C67"/>
      <c r="D67"/>
    </row>
    <row r="68" spans="2:6" x14ac:dyDescent="0.2">
      <c r="B68" s="23" t="s">
        <v>0</v>
      </c>
      <c r="C68" s="19" t="s">
        <v>15</v>
      </c>
      <c r="D68" s="22" t="s">
        <v>2</v>
      </c>
      <c r="E68" s="19" t="s">
        <v>4</v>
      </c>
      <c r="F68" s="19" t="s">
        <v>28</v>
      </c>
    </row>
    <row r="69" spans="2:6" x14ac:dyDescent="0.2">
      <c r="B69" s="23" t="str">
        <f>INDEX(Debts[[Creditor]:[Monthly Payment]], MATCH(MAX(Debts[Interest Rate]),Debts[Interest Rate], 0), 1)</f>
        <v>VISA Credit Card</v>
      </c>
      <c r="C69" s="19">
        <f>INDEX(Debts[[Creditor]:[Monthly Payment]], MATCH(MAX(Debts[Interest Rate]),Debts[Interest Rate], 0), 2)</f>
        <v>3225.34</v>
      </c>
      <c r="D69" s="22">
        <f>INDEX(Debts[[Creditor]:[Monthly Payment]], MATCH(MAX(Debts[Interest Rate]),Debts[Interest Rate], 0), 3)</f>
        <v>0.19500000000000001</v>
      </c>
      <c r="E69" s="19">
        <f>INDEX(Debts[[Creditor]:[Monthly Payment]], MATCH(MAX(Debts[Interest Rate]),Debts[Interest Rate], 0), 4)</f>
        <v>135</v>
      </c>
      <c r="F69" s="19">
        <f>INDEX(Debts[[Creditor]:[Monthly Payment]], MATCH(MAX(Debts[Interest Rate]),Debts[Interest Rate], 0), 4) + $C$33</f>
        <v>384</v>
      </c>
    </row>
    <row r="70" spans="2:6" x14ac:dyDescent="0.2">
      <c r="B70" s="23"/>
      <c r="C70" s="19"/>
      <c r="D70" s="22"/>
      <c r="E70" s="19"/>
      <c r="F70" s="19"/>
    </row>
    <row r="71" spans="2:6" x14ac:dyDescent="0.2">
      <c r="B71" s="1" t="s">
        <v>31</v>
      </c>
      <c r="C71" s="24"/>
      <c r="D71" s="24"/>
      <c r="E71" s="19"/>
      <c r="F71" s="22"/>
    </row>
    <row r="72" spans="2:6" ht="5.0999999999999996" customHeight="1" x14ac:dyDescent="0.2">
      <c r="B72"/>
      <c r="C72" s="24"/>
      <c r="D72" s="24"/>
      <c r="E72" s="19"/>
      <c r="F72" s="22"/>
    </row>
    <row r="73" spans="2:6" x14ac:dyDescent="0.2">
      <c r="B73" s="23" t="s">
        <v>0</v>
      </c>
      <c r="C73" s="19" t="s">
        <v>15</v>
      </c>
      <c r="D73" s="22" t="s">
        <v>2</v>
      </c>
      <c r="E73" s="19" t="s">
        <v>4</v>
      </c>
      <c r="F73" s="19" t="s">
        <v>28</v>
      </c>
    </row>
    <row r="74" spans="2:6" x14ac:dyDescent="0.2">
      <c r="B74" s="23" t="str">
        <f>INDEX(Debts[[Creditor]:[Monthly Payment]], MATCH(MIN(Debts[Balance]),Debts[Balance], 0), 1)</f>
        <v>MC Credit Card</v>
      </c>
      <c r="C74" s="19">
        <f>INDEX(Debts[[Creditor]:[Monthly Payment]], MATCH(MIN(Debts[Balance]),Debts[Balance], 0), 2)</f>
        <v>800</v>
      </c>
      <c r="D74" s="22">
        <f>INDEX(Debts[[Creditor]:[Monthly Payment]], MATCH(MIN(Debts[Balance]),Debts[Balance], 0), 3)</f>
        <v>0.18</v>
      </c>
      <c r="E74" s="19">
        <f>INDEX(Debts[[Creditor]:[Monthly Payment]], MATCH(MIN(Debts[Balance]),Debts[Balance], 0), 4)</f>
        <v>16</v>
      </c>
      <c r="F74" s="19">
        <f>INDEX(Debts[[Creditor]:[Monthly Payment]], MATCH(MIN(Debts[Balance]),Debts[Balance], 0), 4) + $C$33</f>
        <v>265</v>
      </c>
    </row>
  </sheetData>
  <phoneticPr fontId="3"/>
  <conditionalFormatting sqref="C33">
    <cfRule type="cellIs" dxfId="29" priority="1" operator="lessThan">
      <formula>0</formula>
    </cfRule>
  </conditionalFormatting>
  <pageMargins left="0.7" right="0.7" top="0.75" bottom="0.75" header="0.5" footer="0.5"/>
  <pageSetup orientation="landscape" horizontalDpi="4294967292" verticalDpi="4294967292" r:id="rId1"/>
  <drawing r:id="rId2"/>
  <tableParts count="5"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Debt Reduction Worksheet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