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Sheet 1" sheetId="1" r:id="rId4"/>
  </sheets>
</workbook>
</file>

<file path=xl/comments1.xml><?xml version="1.0" encoding="utf-8"?>
<comments xmlns="http://schemas.openxmlformats.org/spreadsheetml/2006/main">
  <authors>
    <author>Brian Meadors</author>
  </authors>
  <commentList>
    <comment ref="A1" authorId="0">
      <text>
        <r>
          <rPr>
            <sz val="11"/>
            <color indexed="8"/>
            <rFont val="Helvetica"/>
          </rPr>
          <t>Brian Meadors:
Feed my narcissism; send me a gracious email.  Or, even better, make improvements to this and send me the revision.</t>
        </r>
      </text>
    </comment>
    <comment ref="F3" authorId="0">
      <text>
        <r>
          <rPr>
            <sz val="11"/>
            <color indexed="8"/>
            <rFont val="Helvetica"/>
          </rPr>
          <t>Brian Meadors:
Remember, don’t change these, because they’re not green.  To set initial balances, interest rates, and minimum payments, look at the green boxes below.</t>
        </r>
      </text>
    </comment>
    <comment ref="H3" authorId="0">
      <text>
        <r>
          <rPr>
            <sz val="11"/>
            <color indexed="8"/>
            <rFont val="Helvetica"/>
          </rPr>
          <t>Brian Meadors:
Remember, don’t change these, because they’re not green.  To set initial balances, interest rates, and minimum payments, look at the green boxes below.</t>
        </r>
      </text>
    </comment>
    <comment ref="L3" authorId="0">
      <text>
        <r>
          <rPr>
            <sz val="11"/>
            <color indexed="8"/>
            <rFont val="Helvetica"/>
          </rPr>
          <t>Brian Meadors:
Remember, don’t change these, because they’re not green.  To set initial balances, interest rates, and minimum payments, look at the green boxes below.</t>
        </r>
      </text>
    </comment>
    <comment ref="S3" authorId="0">
      <text>
        <r>
          <rPr>
            <sz val="11"/>
            <color indexed="8"/>
            <rFont val="Helvetica"/>
          </rPr>
          <t>Brian Meadors:
Remember, don’t change these, because they’re not green.  To set initial balances, interest rates, and minimum payments, look at the green boxes below.</t>
        </r>
      </text>
    </comment>
    <comment ref="W3" authorId="0">
      <text>
        <r>
          <rPr>
            <sz val="11"/>
            <color indexed="8"/>
            <rFont val="Helvetica"/>
          </rPr>
          <t>Brian Meadors:
Remember, don’t change these, because they’re not green.  To set initial balances, interest rates, and minimum payments, look at the green boxes below.</t>
        </r>
      </text>
    </comment>
    <comment ref="Y3" authorId="0">
      <text>
        <r>
          <rPr>
            <sz val="11"/>
            <color indexed="8"/>
            <rFont val="Helvetica"/>
          </rPr>
          <t>Brian Meadors:
Remember, don’t change these, because they’re not green.  To set initial balances, interest rates, and minimum payments, look at the green boxes below.</t>
        </r>
      </text>
    </comment>
    <comment ref="C17" authorId="0">
      <text>
        <r>
          <rPr>
            <sz val="11"/>
            <color indexed="8"/>
            <rFont val="Helvetica"/>
          </rPr>
          <t>Brian Meadors:
Set your initial date here.</t>
        </r>
      </text>
    </comment>
    <comment ref="H18" authorId="0">
      <text>
        <r>
          <rPr>
            <sz val="11"/>
            <color indexed="8"/>
            <rFont val="Helvetica"/>
          </rPr>
          <t>Brian Meadors:
This is an example.  If you didn’t make an extra payment, then change to $0.</t>
        </r>
      </text>
    </comment>
    <comment ref="I18" authorId="0">
      <text>
        <r>
          <rPr>
            <sz val="11"/>
            <color indexed="8"/>
            <rFont val="Helvetica"/>
          </rPr>
          <t>Brian Meadors:
This is also an example.  I started with a debt snowball that was more than the minimum payments, which is why this is $763.87. If your initial debt snowball (i.e., amount beyond the minimums) is zero, then set this top cell to $0.</t>
        </r>
      </text>
    </comment>
    <comment ref="AN18" authorId="0">
      <text>
        <r>
          <rPr>
            <sz val="11"/>
            <color indexed="8"/>
            <rFont val="Helvetica"/>
          </rPr>
          <t>Brian Meadors:
I put in a negative number here, because I made a payment of only $211 this month, rather than the normal $345.  If you just made the normal minimum payment, you’d have this at $0.</t>
        </r>
      </text>
    </comment>
  </commentList>
</comments>
</file>

<file path=xl/sharedStrings.xml><?xml version="1.0" encoding="utf-8"?>
<sst xmlns="http://schemas.openxmlformats.org/spreadsheetml/2006/main" uniqueCount="34">
  <si>
    <r>
      <rPr>
        <b val="1"/>
        <sz val="10"/>
        <color indexed="8"/>
        <rFont val="Helvetica Neue"/>
      </rPr>
      <t xml:space="preserve">Created by Brian Meadors; </t>
    </r>
    <r>
      <rPr>
        <b val="1"/>
        <u val="single"/>
        <sz val="10"/>
        <color indexed="10"/>
        <rFont val="Helvetica Neue"/>
      </rPr>
      <t>brianmeadors@gmail.com</t>
    </r>
    <r>
      <rPr>
        <b val="1"/>
        <sz val="10"/>
        <color indexed="8"/>
        <rFont val="Helvetica Neue"/>
      </rPr>
      <t>.</t>
    </r>
  </si>
  <si>
    <t>This creative work is subject to “copyleft,” meaning that it  is freely available to be copied, shared, modified, and extended, provided that all copied, shared, modified, and extended versions of this creative work are free (and copylefted) as well. (Copyleft does not extend to Apple’s intellectual property; it covers only my programming of the Numbers file).  Enjoy.</t>
  </si>
  <si>
    <t>Loan #1</t>
  </si>
  <si>
    <t>Loan #2</t>
  </si>
  <si>
    <t>Loan #3</t>
  </si>
  <si>
    <t>Loan #4</t>
  </si>
  <si>
    <t>Loan #5</t>
  </si>
  <si>
    <t>Loan #6</t>
  </si>
  <si>
    <t>Only numbers in GREEN can be changed; don’t change any others except those in GREEN</t>
  </si>
  <si>
    <t>Beginning Bal:</t>
  </si>
  <si>
    <t>The “Snowflake (recurring)” is based on the cell above it, so if you type in a number and then later want to revert back, you’ll have to re-copy the formula from another cell.</t>
  </si>
  <si>
    <t>Interest Rate:</t>
  </si>
  <si>
    <t>Each loan’s balance is highlighted in YELLOW.</t>
  </si>
  <si>
    <t>Minimum Pymt:</t>
  </si>
  <si>
    <t>Min Pymt:</t>
  </si>
  <si>
    <t>If you want to adjust the starting date, go to cell C17, which is the first date on the first loan.  Use MM-DD-YY format, where DD is 15</t>
  </si>
  <si>
    <t>Payoff Date:</t>
  </si>
  <si>
    <t>Total debt from all loans</t>
  </si>
  <si>
    <t>Total debt from credit cards</t>
  </si>
  <si>
    <t>Balance</t>
  </si>
  <si>
    <t>Interest Rate</t>
  </si>
  <si>
    <t>Interest</t>
  </si>
  <si>
    <t>Min. Payment</t>
  </si>
  <si>
    <t>Snowflake (one-time)</t>
  </si>
  <si>
    <t>Snowflake (recurring)</t>
  </si>
  <si>
    <t>Ending Balance (test)</t>
  </si>
  <si>
    <t>Paid off?</t>
  </si>
  <si>
    <t>Total Payment</t>
  </si>
  <si>
    <t>Ending Balance</t>
  </si>
  <si>
    <t>Remainder to next loan</t>
  </si>
  <si>
    <t>Is this the first?</t>
  </si>
  <si>
    <t>Set to correct payoff date</t>
  </si>
  <si>
    <t>Snowball</t>
  </si>
  <si>
    <t>Snowflake (one time)</t>
  </si>
</sst>
</file>

<file path=xl/styles.xml><?xml version="1.0" encoding="utf-8"?>
<styleSheet xmlns="http://schemas.openxmlformats.org/spreadsheetml/2006/main">
  <numFmts count="4">
    <numFmt numFmtId="0" formatCode="General"/>
    <numFmt numFmtId="59" formatCode="&quot;$&quot;#,##0.00"/>
    <numFmt numFmtId="60" formatCode="#,##0.00%"/>
    <numFmt numFmtId="61" formatCode="mmmm yyyy"/>
  </numFmts>
  <fonts count="11">
    <font>
      <sz val="12"/>
      <color indexed="8"/>
      <name val="Verdana"/>
    </font>
    <font>
      <sz val="10"/>
      <color indexed="8"/>
      <name val="Helvetica Neue"/>
    </font>
    <font>
      <b val="1"/>
      <sz val="12"/>
      <color indexed="8"/>
      <name val="Helvetica Neue"/>
    </font>
    <font>
      <b val="1"/>
      <sz val="10"/>
      <color indexed="8"/>
      <name val="Helvetica Neue"/>
    </font>
    <font>
      <b val="1"/>
      <u val="single"/>
      <sz val="10"/>
      <color indexed="10"/>
      <name val="Helvetica Neue"/>
    </font>
    <font>
      <sz val="11"/>
      <color indexed="8"/>
      <name val="Helvetica"/>
    </font>
    <font>
      <sz val="9"/>
      <color indexed="8"/>
      <name val="Helvetica Neue"/>
    </font>
    <font>
      <b val="1"/>
      <i val="1"/>
      <sz val="12"/>
      <color indexed="8"/>
      <name val="Helvetica Neue"/>
    </font>
    <font>
      <b val="1"/>
      <sz val="11"/>
      <color indexed="8"/>
      <name val="Helvetica Neue"/>
    </font>
    <font>
      <b val="1"/>
      <i val="1"/>
      <sz val="11"/>
      <color indexed="8"/>
      <name val="Helvetica Neue"/>
    </font>
    <font>
      <b val="1"/>
      <i val="1"/>
      <sz val="10"/>
      <color indexed="8"/>
      <name val="Helvetica Neue"/>
    </font>
  </fonts>
  <fills count="11">
    <fill>
      <patternFill patternType="none"/>
    </fill>
    <fill>
      <patternFill patternType="gray125"/>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8"/>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s>
  <borders count="35">
    <border>
      <left/>
      <right/>
      <top/>
      <bottom/>
      <diagonal/>
    </border>
    <border>
      <left style="thin">
        <color indexed="9"/>
      </left>
      <right style="thin">
        <color indexed="9"/>
      </right>
      <top style="thin">
        <color indexed="9"/>
      </top>
      <bottom style="thin">
        <color indexed="9"/>
      </bottom>
      <diagonal/>
    </border>
    <border>
      <left style="thin">
        <color indexed="9"/>
      </left>
      <right style="medium">
        <color indexed="8"/>
      </right>
      <top style="thin">
        <color indexed="9"/>
      </top>
      <bottom style="thin">
        <color indexed="8"/>
      </bottom>
      <diagonal/>
    </border>
    <border>
      <left style="medium">
        <color indexed="8"/>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9"/>
      </left>
      <right>
        <color indexed="8"/>
      </right>
      <top style="thin">
        <color indexed="9"/>
      </top>
      <bottom style="thin">
        <color indexed="8"/>
      </bottom>
      <diagonal/>
    </border>
    <border>
      <left>
        <color indexed="8"/>
      </left>
      <right style="thin">
        <color indexed="9"/>
      </right>
      <top style="thin">
        <color indexed="9"/>
      </top>
      <bottom style="thin">
        <color indexed="8"/>
      </bottom>
      <diagonal/>
    </border>
    <border>
      <left style="thin">
        <color indexed="9"/>
      </left>
      <right style="medium">
        <color indexed="8"/>
      </right>
      <top style="thin">
        <color indexed="9"/>
      </top>
      <bottom style="thin">
        <color indexed="9"/>
      </bottom>
      <diagonal/>
    </border>
    <border>
      <left style="medium">
        <color indexed="8"/>
      </left>
      <right style="medium">
        <color indexed="8"/>
      </right>
      <top style="thin">
        <color indexed="8"/>
      </top>
      <bottom style="thin">
        <color indexed="9"/>
      </bottom>
      <diagonal/>
    </border>
    <border>
      <left style="thin">
        <color indexed="9"/>
      </left>
      <right style="medium">
        <color indexed="8"/>
      </right>
      <top style="thin">
        <color indexed="8"/>
      </top>
      <bottom style="thin">
        <color indexed="9"/>
      </bottom>
      <diagonal/>
    </border>
    <border>
      <left style="medium">
        <color indexed="8"/>
      </left>
      <right style="thin">
        <color indexed="9"/>
      </right>
      <top style="thin">
        <color indexed="8"/>
      </top>
      <bottom style="thin">
        <color indexed="9"/>
      </bottom>
      <diagonal/>
    </border>
    <border>
      <left style="thin">
        <color indexed="9"/>
      </left>
      <right style="thin">
        <color indexed="9"/>
      </right>
      <top style="thin">
        <color indexed="8"/>
      </top>
      <bottom style="thin">
        <color indexed="9"/>
      </bottom>
      <diagonal/>
    </border>
    <border>
      <left style="medium">
        <color indexed="8"/>
      </left>
      <right style="medium">
        <color indexed="8"/>
      </right>
      <top style="thin">
        <color indexed="9"/>
      </top>
      <bottom style="thin">
        <color indexed="9"/>
      </bottom>
      <diagonal/>
    </border>
    <border>
      <left style="medium">
        <color indexed="8"/>
      </left>
      <right style="thin">
        <color indexed="9"/>
      </right>
      <top style="thin">
        <color indexed="9"/>
      </top>
      <bottom style="medium">
        <color indexed="8"/>
      </bottom>
      <diagonal/>
    </border>
    <border>
      <left style="thin">
        <color indexed="9"/>
      </left>
      <right style="thin">
        <color indexed="9"/>
      </right>
      <top style="thin">
        <color indexed="9"/>
      </top>
      <bottom style="medium">
        <color indexed="8"/>
      </bottom>
      <diagonal/>
    </border>
    <border>
      <left style="thin">
        <color indexed="9"/>
      </left>
      <right style="thin">
        <color indexed="9"/>
      </right>
      <top style="thin">
        <color indexed="9"/>
      </top>
      <bottom style="medium">
        <color indexed="9"/>
      </bottom>
      <diagonal/>
    </border>
    <border>
      <left style="thin">
        <color indexed="9"/>
      </left>
      <right style="thin">
        <color indexed="9"/>
      </right>
      <top style="medium">
        <color indexed="8"/>
      </top>
      <bottom style="thin">
        <color indexed="9"/>
      </bottom>
      <diagonal/>
    </border>
    <border>
      <left style="thin">
        <color indexed="9"/>
      </left>
      <right style="medium">
        <color indexed="8"/>
      </right>
      <top style="thin">
        <color indexed="9"/>
      </top>
      <bottom style="medium">
        <color indexed="8"/>
      </bottom>
      <diagonal/>
    </border>
    <border>
      <left style="medium">
        <color indexed="8"/>
      </left>
      <right style="thin">
        <color indexed="9"/>
      </right>
      <top style="medium">
        <color indexed="8"/>
      </top>
      <bottom style="thin">
        <color indexed="9"/>
      </bottom>
      <diagonal/>
    </border>
    <border>
      <left style="thin">
        <color indexed="9"/>
      </left>
      <right style="medium">
        <color indexed="9"/>
      </right>
      <top style="thin">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indexed="9"/>
      </left>
      <right style="thin">
        <color indexed="9"/>
      </right>
      <top style="medium">
        <color indexed="8"/>
      </top>
      <bottom style="thin">
        <color indexed="9"/>
      </bottom>
      <diagonal/>
    </border>
    <border>
      <left style="thin">
        <color indexed="9"/>
      </left>
      <right style="thick">
        <color indexed="8"/>
      </right>
      <top style="thin">
        <color indexed="9"/>
      </top>
      <bottom style="thin">
        <color indexed="9"/>
      </bottom>
      <diagonal/>
    </border>
    <border>
      <left style="thick">
        <color indexed="8"/>
      </left>
      <right style="medium">
        <color indexed="8"/>
      </right>
      <top style="thin">
        <color indexed="9"/>
      </top>
      <bottom style="thin">
        <color indexed="9"/>
      </bottom>
      <diagonal/>
    </border>
    <border>
      <left style="thin">
        <color indexed="9"/>
      </left>
      <right style="thin">
        <color indexed="9"/>
      </right>
      <top style="thin">
        <color indexed="9"/>
      </top>
      <bottom style="thin">
        <color indexed="16"/>
      </bottom>
      <diagonal/>
    </border>
    <border>
      <left style="medium">
        <color indexed="8"/>
      </left>
      <right style="thin">
        <color indexed="16"/>
      </right>
      <top style="thin">
        <color indexed="9"/>
      </top>
      <bottom style="thin">
        <color indexed="9"/>
      </bottom>
      <diagonal/>
    </border>
    <border>
      <left style="thin">
        <color indexed="16"/>
      </left>
      <right style="thin">
        <color indexed="16"/>
      </right>
      <top style="thin">
        <color indexed="16"/>
      </top>
      <bottom style="thin">
        <color indexed="16"/>
      </bottom>
      <diagonal/>
    </border>
    <border>
      <left style="thin">
        <color indexed="16"/>
      </left>
      <right style="thin">
        <color indexed="9"/>
      </right>
      <top style="thin">
        <color indexed="9"/>
      </top>
      <bottom style="thin">
        <color indexed="9"/>
      </bottom>
      <diagonal/>
    </border>
    <border>
      <left style="thin">
        <color indexed="9"/>
      </left>
      <right style="thin">
        <color indexed="9"/>
      </right>
      <top style="thin">
        <color indexed="16"/>
      </top>
      <bottom style="thin">
        <color indexed="9"/>
      </bottom>
      <diagonal/>
    </border>
    <border>
      <left style="thin">
        <color indexed="9"/>
      </left>
      <right style="thick">
        <color indexed="8"/>
      </right>
      <top style="thin">
        <color indexed="9"/>
      </top>
      <bottom style="thin">
        <color indexed="8"/>
      </bottom>
      <diagonal/>
    </border>
    <border>
      <left style="thick">
        <color indexed="8"/>
      </left>
      <right style="medium">
        <color indexed="8"/>
      </right>
      <top style="thin">
        <color indexed="9"/>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medium">
        <color indexed="8"/>
      </right>
      <top style="thin">
        <color indexed="8"/>
      </top>
      <bottom style="thin">
        <color indexed="8"/>
      </bottom>
      <diagonal/>
    </border>
    <border>
      <left style="thin">
        <color indexed="9"/>
      </left>
      <right style="thick">
        <color indexed="8"/>
      </right>
      <top style="thin">
        <color indexed="8"/>
      </top>
      <bottom style="thin">
        <color indexed="9"/>
      </bottom>
      <diagonal/>
    </border>
    <border>
      <left style="thick">
        <color indexed="8"/>
      </left>
      <right style="medium">
        <color indexed="8"/>
      </right>
      <top style="thin">
        <color indexed="8"/>
      </top>
      <bottom style="thin">
        <color indexed="9"/>
      </bottom>
      <diagonal/>
    </border>
  </borders>
  <cellStyleXfs count="1">
    <xf numFmtId="0" fontId="0" applyNumberFormat="0" applyFont="1" applyFill="0" applyBorder="0" applyAlignment="1" applyProtection="0">
      <alignment vertical="top" wrapText="1"/>
    </xf>
  </cellStyleXfs>
  <cellXfs count="108">
    <xf numFmtId="0" fontId="0" applyNumberFormat="0" applyFont="1" applyFill="0" applyBorder="0" applyAlignment="1" applyProtection="0">
      <alignment vertical="top" wrapText="1"/>
    </xf>
    <xf numFmtId="0" fontId="1" applyNumberFormat="1" applyFont="1" applyFill="0" applyBorder="0" applyAlignment="1" applyProtection="0">
      <alignment vertical="top"/>
    </xf>
    <xf numFmtId="0" fontId="3" borderId="1" applyNumberFormat="1" applyFont="1" applyFill="0" applyBorder="1" applyAlignment="1" applyProtection="0">
      <alignment horizontal="left" vertical="top"/>
    </xf>
    <xf numFmtId="0" fontId="3" fillId="2" borderId="1" applyNumberFormat="1" applyFont="1" applyFill="1" applyBorder="1" applyAlignment="1" applyProtection="0">
      <alignment horizontal="center" vertical="top" wrapText="1"/>
    </xf>
    <xf numFmtId="0" fontId="3" fillId="2" borderId="2" applyNumberFormat="1" applyFont="1" applyFill="1" applyBorder="1" applyAlignment="1" applyProtection="0">
      <alignment horizontal="center" vertical="top" wrapText="1"/>
    </xf>
    <xf numFmtId="0" fontId="3" fillId="3" borderId="3" applyNumberFormat="1" applyFont="1" applyFill="1" applyBorder="1" applyAlignment="1" applyProtection="0">
      <alignment horizontal="center" vertical="top" wrapText="1"/>
    </xf>
    <xf numFmtId="0" fontId="3" borderId="4" applyNumberFormat="1" applyFont="1" applyFill="0" applyBorder="1" applyAlignment="1" applyProtection="0">
      <alignment horizontal="center" vertical="top" wrapText="1"/>
    </xf>
    <xf numFmtId="0" fontId="3" borderId="2" applyNumberFormat="1" applyFont="1" applyFill="0" applyBorder="1" applyAlignment="1" applyProtection="0">
      <alignment horizontal="center" vertical="top" wrapText="1"/>
    </xf>
    <xf numFmtId="0" fontId="3" fillId="3" borderId="1" applyNumberFormat="1" applyFont="1" applyFill="1" applyBorder="1" applyAlignment="1" applyProtection="0">
      <alignment horizontal="center" vertical="top" wrapText="1"/>
    </xf>
    <xf numFmtId="0" fontId="3" borderId="5" applyNumberFormat="1" applyFont="1" applyFill="0" applyBorder="1" applyAlignment="1" applyProtection="0">
      <alignment horizontal="center" vertical="top" wrapText="1"/>
    </xf>
    <xf numFmtId="0" fontId="3" borderId="6" applyNumberFormat="1" applyFont="1" applyFill="0" applyBorder="1" applyAlignment="1" applyProtection="0">
      <alignment horizontal="center" vertical="top" wrapText="1"/>
    </xf>
    <xf numFmtId="0" fontId="3" borderId="1" applyNumberFormat="1" applyFont="1" applyFill="0" applyBorder="1" applyAlignment="1" applyProtection="0">
      <alignment horizontal="center" vertical="top" wrapText="1"/>
    </xf>
    <xf numFmtId="0" fontId="6" borderId="1" applyNumberFormat="1" applyFont="1" applyFill="0" applyBorder="1" applyAlignment="1" applyProtection="0">
      <alignment horizontal="left" vertical="top" wrapText="1"/>
    </xf>
    <xf numFmtId="0" fontId="1" fillId="4" borderId="1" applyNumberFormat="1" applyFont="1" applyFill="1" applyBorder="1" applyAlignment="1" applyProtection="0">
      <alignment horizontal="left" vertical="top" wrapText="1"/>
    </xf>
    <xf numFmtId="0" fontId="3" fillId="4" borderId="7" applyNumberFormat="1" applyFont="1" applyFill="1" applyBorder="1" applyAlignment="1" applyProtection="0">
      <alignment horizontal="left" vertical="top" wrapText="1"/>
    </xf>
    <xf numFmtId="0" fontId="7" fillId="3" borderId="8" applyNumberFormat="1" applyFont="1" applyFill="1" applyBorder="1" applyAlignment="1" applyProtection="0">
      <alignment horizontal="left" vertical="top"/>
    </xf>
    <xf numFmtId="0" fontId="1" borderId="3" applyNumberFormat="1" applyFont="1" applyFill="0" applyBorder="1" applyAlignment="1" applyProtection="0">
      <alignment vertical="top"/>
    </xf>
    <xf numFmtId="0" fontId="3" fillId="3" borderId="9" applyNumberFormat="1" applyFont="1" applyFill="1" applyBorder="1" applyAlignment="1" applyProtection="0">
      <alignment horizontal="left" vertical="top" wrapText="1"/>
    </xf>
    <xf numFmtId="0" fontId="7" fillId="3" borderId="10" applyNumberFormat="1" applyFont="1" applyFill="1" applyBorder="1" applyAlignment="1" applyProtection="0">
      <alignment horizontal="left" vertical="top"/>
    </xf>
    <xf numFmtId="0" fontId="1" fillId="3" borderId="9" applyNumberFormat="1" applyFont="1" applyFill="1" applyBorder="1" applyAlignment="1" applyProtection="0">
      <alignment vertical="top" wrapText="1"/>
    </xf>
    <xf numFmtId="0" fontId="1" borderId="1" applyNumberFormat="1" applyFont="1" applyFill="0" applyBorder="1" applyAlignment="1" applyProtection="0">
      <alignment vertical="top"/>
    </xf>
    <xf numFmtId="0" fontId="1" borderId="1" applyNumberFormat="0" applyFont="1" applyFill="0" applyBorder="1" applyAlignment="1" applyProtection="0">
      <alignment vertical="top"/>
    </xf>
    <xf numFmtId="0" fontId="1" borderId="3" applyNumberFormat="0" applyFont="1" applyFill="0" applyBorder="1" applyAlignment="1" applyProtection="0">
      <alignment vertical="top"/>
    </xf>
    <xf numFmtId="0" fontId="1" borderId="11" applyNumberFormat="1" applyFont="1" applyFill="0" applyBorder="1" applyAlignment="1" applyProtection="0">
      <alignment vertical="top"/>
    </xf>
    <xf numFmtId="0" fontId="7" fillId="3" borderId="11" applyNumberFormat="1" applyFont="1" applyFill="1" applyBorder="1" applyAlignment="1" applyProtection="0">
      <alignment horizontal="left" vertical="top"/>
    </xf>
    <xf numFmtId="0" fontId="7" fillId="3" borderId="9" applyNumberFormat="1" applyFont="1" applyFill="1" applyBorder="1" applyAlignment="1" applyProtection="0">
      <alignment horizontal="center" vertical="top" wrapText="1"/>
    </xf>
    <xf numFmtId="0" fontId="8" fillId="5" borderId="1" applyNumberFormat="1" applyFont="1" applyFill="1" applyBorder="1" applyAlignment="1" applyProtection="0">
      <alignment vertical="top"/>
    </xf>
    <xf numFmtId="0" fontId="1" fillId="5" borderId="1" applyNumberFormat="1" applyFont="1" applyFill="1" applyBorder="1" applyAlignment="1" applyProtection="0">
      <alignment vertical="top"/>
    </xf>
    <xf numFmtId="0" fontId="3" borderId="12" applyNumberFormat="1" applyFont="1" applyFill="0" applyBorder="1" applyAlignment="1" applyProtection="0">
      <alignment horizontal="right" vertical="top"/>
    </xf>
    <xf numFmtId="59" fontId="1" fillId="3" borderId="7" applyNumberFormat="1" applyFont="1" applyFill="1" applyBorder="1" applyAlignment="1" applyProtection="0">
      <alignment vertical="top"/>
    </xf>
    <xf numFmtId="0" fontId="3" fillId="3" borderId="3" applyNumberFormat="1" applyFont="1" applyFill="1" applyBorder="1" applyAlignment="1" applyProtection="0">
      <alignment horizontal="right" vertical="top" wrapText="1"/>
    </xf>
    <xf numFmtId="0" fontId="3" fillId="3" borderId="1" applyNumberFormat="1" applyFont="1" applyFill="1" applyBorder="1" applyAlignment="1" applyProtection="0">
      <alignment horizontal="right" vertical="top" wrapText="1"/>
    </xf>
    <xf numFmtId="59" fontId="1" fillId="3" borderId="1" applyNumberFormat="1" applyFont="1" applyFill="1" applyBorder="1" applyAlignment="1" applyProtection="0">
      <alignment horizontal="right" vertical="center"/>
    </xf>
    <xf numFmtId="0" fontId="1" borderId="7" applyNumberFormat="1" applyFont="1" applyFill="0" applyBorder="1" applyAlignment="1" applyProtection="0">
      <alignment vertical="top"/>
    </xf>
    <xf numFmtId="59" fontId="1" fillId="3" borderId="7" applyNumberFormat="1" applyFont="1" applyFill="1" applyBorder="1" applyAlignment="1" applyProtection="0">
      <alignment horizontal="right" vertical="top" wrapText="1"/>
    </xf>
    <xf numFmtId="0" fontId="9" borderId="1" applyNumberFormat="1" applyFont="1" applyFill="0" applyBorder="1" applyAlignment="1" applyProtection="0">
      <alignment vertical="top"/>
    </xf>
    <xf numFmtId="0" fontId="8" borderId="1" applyNumberFormat="1" applyFont="1" applyFill="0" applyBorder="1" applyAlignment="1" applyProtection="0">
      <alignment vertical="top"/>
    </xf>
    <xf numFmtId="60" fontId="1" fillId="3" borderId="7" applyNumberFormat="1" applyFont="1" applyFill="1" applyBorder="1" applyAlignment="1" applyProtection="0">
      <alignment vertical="top"/>
    </xf>
    <xf numFmtId="60" fontId="1" fillId="3" borderId="1" applyNumberFormat="1" applyFont="1" applyFill="1" applyBorder="1" applyAlignment="1" applyProtection="0">
      <alignment horizontal="right" vertical="center"/>
    </xf>
    <xf numFmtId="60" fontId="1" fillId="3" borderId="7" applyNumberFormat="1" applyFont="1" applyFill="1" applyBorder="1" applyAlignment="1" applyProtection="0">
      <alignment horizontal="right" vertical="top" wrapText="1"/>
    </xf>
    <xf numFmtId="0" fontId="8" fillId="6" borderId="1" applyNumberFormat="1" applyFont="1" applyFill="1" applyBorder="1" applyAlignment="1" applyProtection="0">
      <alignment vertical="top"/>
    </xf>
    <xf numFmtId="0" fontId="1" fillId="6" borderId="1" applyNumberFormat="1" applyFont="1" applyFill="1" applyBorder="1" applyAlignment="1" applyProtection="0">
      <alignment vertical="top"/>
    </xf>
    <xf numFmtId="0" fontId="1" borderId="13" applyNumberFormat="1" applyFont="1" applyFill="0" applyBorder="1" applyAlignment="1" applyProtection="0">
      <alignment vertical="top"/>
    </xf>
    <xf numFmtId="0" fontId="1" borderId="14" applyNumberFormat="1" applyFont="1" applyFill="0" applyBorder="1" applyAlignment="1" applyProtection="0">
      <alignment vertical="top"/>
    </xf>
    <xf numFmtId="59" fontId="1" fillId="3" borderId="15" applyNumberFormat="1" applyFont="1" applyFill="1" applyBorder="1" applyAlignment="1" applyProtection="0">
      <alignment horizontal="right" vertical="center"/>
    </xf>
    <xf numFmtId="0" fontId="3" fillId="3" borderId="13" applyNumberFormat="1" applyFont="1" applyFill="1" applyBorder="1" applyAlignment="1" applyProtection="0">
      <alignment horizontal="right" vertical="top" wrapText="1"/>
    </xf>
    <xf numFmtId="0" fontId="1" borderId="16" applyNumberFormat="1" applyFont="1" applyFill="0" applyBorder="1" applyAlignment="1" applyProtection="0">
      <alignment vertical="top"/>
    </xf>
    <xf numFmtId="17" fontId="10" fillId="3" borderId="17" applyNumberFormat="1" applyFont="1" applyFill="1" applyBorder="1" applyAlignment="1" applyProtection="0">
      <alignment vertical="top"/>
    </xf>
    <xf numFmtId="0" fontId="1" borderId="18" applyNumberFormat="1" applyFont="1" applyFill="0" applyBorder="1" applyAlignment="1" applyProtection="0">
      <alignment vertical="top"/>
    </xf>
    <xf numFmtId="0" fontId="3" fillId="3" borderId="19" applyNumberFormat="1" applyFont="1" applyFill="1" applyBorder="1" applyAlignment="1" applyProtection="0">
      <alignment horizontal="right" vertical="top" wrapText="1"/>
    </xf>
    <xf numFmtId="17" fontId="10" fillId="3" borderId="20" applyNumberFormat="1" applyFont="1" applyFill="1" applyBorder="1" applyAlignment="1" applyProtection="0">
      <alignment vertical="top"/>
    </xf>
    <xf numFmtId="0" fontId="1" borderId="21" applyNumberFormat="1" applyFont="1" applyFill="0" applyBorder="1" applyAlignment="1" applyProtection="0">
      <alignment vertical="top"/>
    </xf>
    <xf numFmtId="0" fontId="1" borderId="17" applyNumberFormat="1" applyFont="1" applyFill="0" applyBorder="1" applyAlignment="1" applyProtection="0">
      <alignment vertical="top"/>
    </xf>
    <xf numFmtId="17" fontId="10" fillId="3" borderId="17" applyNumberFormat="1" applyFont="1" applyFill="1" applyBorder="1" applyAlignment="1" applyProtection="0">
      <alignment horizontal="right" vertical="top" wrapText="1"/>
    </xf>
    <xf numFmtId="0" fontId="3" borderId="1" applyNumberFormat="0" applyFont="1" applyFill="0" applyBorder="1" applyAlignment="1" applyProtection="0">
      <alignment horizontal="left" vertical="top" wrapText="1"/>
    </xf>
    <xf numFmtId="0" fontId="3" borderId="1" applyNumberFormat="1" applyFont="1" applyFill="0" applyBorder="1" applyAlignment="1" applyProtection="0">
      <alignment horizontal="left" vertical="top" wrapText="1"/>
    </xf>
    <xf numFmtId="0" fontId="1" borderId="16" applyNumberFormat="0" applyFont="1" applyFill="0" applyBorder="1" applyAlignment="1" applyProtection="0">
      <alignment vertical="top"/>
    </xf>
    <xf numFmtId="0" fontId="3" fillId="7" borderId="1" applyNumberFormat="0" applyFont="1" applyFill="1" applyBorder="1" applyAlignment="1" applyProtection="0">
      <alignment horizontal="left" vertical="top" wrapText="1"/>
    </xf>
    <xf numFmtId="0" fontId="3" fillId="7" borderId="1" applyNumberFormat="1" applyFont="1" applyFill="1" applyBorder="1" applyAlignment="1" applyProtection="0">
      <alignment horizontal="left" vertical="top" wrapText="1"/>
    </xf>
    <xf numFmtId="0" fontId="1" fillId="7" borderId="1" applyNumberFormat="1" applyFont="1" applyFill="1" applyBorder="1" applyAlignment="1" applyProtection="0">
      <alignment vertical="top"/>
    </xf>
    <xf numFmtId="0" fontId="7" borderId="22" applyNumberFormat="0" applyFont="1" applyFill="0" applyBorder="1" applyAlignment="1" applyProtection="0">
      <alignment horizontal="left" vertical="top"/>
    </xf>
    <xf numFmtId="0" fontId="7" borderId="23" applyNumberFormat="0" applyFont="1" applyFill="0" applyBorder="1" applyAlignment="1" applyProtection="0">
      <alignment horizontal="left" vertical="top"/>
    </xf>
    <xf numFmtId="0" fontId="7" fillId="3" borderId="3" applyNumberFormat="1" applyFont="1" applyFill="1" applyBorder="1" applyAlignment="1" applyProtection="0">
      <alignment horizontal="left" vertical="top"/>
    </xf>
    <xf numFmtId="0" fontId="1" fillId="3" borderId="24" applyNumberFormat="1" applyFont="1" applyFill="1" applyBorder="1" applyAlignment="1" applyProtection="0">
      <alignment vertical="top"/>
    </xf>
    <xf numFmtId="0" fontId="7" fillId="3" borderId="1" applyNumberFormat="1" applyFont="1" applyFill="1" applyBorder="1" applyAlignment="1" applyProtection="0">
      <alignment vertical="top"/>
    </xf>
    <xf numFmtId="0" fontId="1" fillId="3" borderId="1" applyNumberFormat="1" applyFont="1" applyFill="1" applyBorder="1" applyAlignment="1" applyProtection="0">
      <alignment vertical="top"/>
    </xf>
    <xf numFmtId="0" fontId="3" borderId="22" applyNumberFormat="0" applyFont="1" applyFill="0" applyBorder="1" applyAlignment="1" applyProtection="0">
      <alignment horizontal="right" vertical="top" wrapText="1"/>
    </xf>
    <xf numFmtId="0" fontId="3" borderId="23" applyNumberFormat="0" applyFont="1" applyFill="0" applyBorder="1" applyAlignment="1" applyProtection="0">
      <alignment horizontal="right" vertical="top" wrapText="1"/>
    </xf>
    <xf numFmtId="0" fontId="3" fillId="3" borderId="25" applyNumberFormat="1" applyFont="1" applyFill="1" applyBorder="1" applyAlignment="1" applyProtection="0">
      <alignment horizontal="right" vertical="top" wrapText="1"/>
    </xf>
    <xf numFmtId="59" fontId="1" fillId="8" borderId="26" applyNumberFormat="1" applyFont="1" applyFill="1" applyBorder="1" applyAlignment="1" applyProtection="0">
      <alignment vertical="top"/>
    </xf>
    <xf numFmtId="0" fontId="1" borderId="27" applyNumberFormat="1" applyFont="1" applyFill="0" applyBorder="1" applyAlignment="1" applyProtection="0">
      <alignment vertical="top"/>
    </xf>
    <xf numFmtId="59" fontId="1" fillId="8" borderId="1" applyNumberFormat="1" applyFont="1" applyFill="1" applyBorder="1" applyAlignment="1" applyProtection="0">
      <alignment vertical="top"/>
    </xf>
    <xf numFmtId="60" fontId="1" fillId="8" borderId="26" applyNumberFormat="1" applyFont="1" applyFill="1" applyBorder="1" applyAlignment="1" applyProtection="0">
      <alignment vertical="top"/>
    </xf>
    <xf numFmtId="60" fontId="1" fillId="8" borderId="1" applyNumberFormat="1" applyFont="1" applyFill="1" applyBorder="1" applyAlignment="1" applyProtection="0">
      <alignment vertical="top"/>
    </xf>
    <xf numFmtId="17" fontId="3" fillId="3" borderId="28" applyNumberFormat="1" applyFont="1" applyFill="1" applyBorder="1" applyAlignment="1" applyProtection="0">
      <alignment vertical="top"/>
    </xf>
    <xf numFmtId="17" fontId="3" fillId="3" borderId="1" applyNumberFormat="1" applyFont="1" applyFill="1" applyBorder="1" applyAlignment="1" applyProtection="0">
      <alignment vertical="top"/>
    </xf>
    <xf numFmtId="0" fontId="3" borderId="22" applyNumberFormat="1" applyFont="1" applyFill="0" applyBorder="1" applyAlignment="1" applyProtection="0">
      <alignment horizontal="left" vertical="top" wrapText="1"/>
    </xf>
    <xf numFmtId="0" fontId="3" borderId="23" applyNumberFormat="1" applyFont="1" applyFill="0" applyBorder="1" applyAlignment="1" applyProtection="0">
      <alignment horizontal="left" vertical="top" wrapText="1"/>
    </xf>
    <xf numFmtId="0" fontId="3" fillId="3" borderId="3" applyNumberFormat="1" applyFont="1" applyFill="1" applyBorder="1" applyAlignment="1" applyProtection="0">
      <alignment horizontal="left" vertical="top" wrapText="1"/>
    </xf>
    <xf numFmtId="0" fontId="3" borderId="1" applyNumberFormat="1" applyFont="1" applyFill="0" applyBorder="1" applyAlignment="1" applyProtection="0">
      <alignment vertical="top"/>
    </xf>
    <xf numFmtId="0" fontId="3" fillId="3" borderId="1" applyNumberFormat="1" applyFont="1" applyFill="1" applyBorder="1" applyAlignment="1" applyProtection="0">
      <alignment horizontal="left" vertical="top" wrapText="1"/>
    </xf>
    <xf numFmtId="0" fontId="3" borderId="29" applyNumberFormat="1" applyFont="1" applyFill="0" applyBorder="1" applyAlignment="1" applyProtection="0">
      <alignment horizontal="left" vertical="top" wrapText="1"/>
    </xf>
    <xf numFmtId="0" fontId="3" borderId="30" applyNumberFormat="1" applyFont="1" applyFill="0" applyBorder="1" applyAlignment="1" applyProtection="0">
      <alignment horizontal="left" vertical="top" wrapText="1"/>
    </xf>
    <xf numFmtId="0" fontId="3" borderId="31" applyNumberFormat="1" applyFont="1" applyFill="0" applyBorder="1" applyAlignment="1" applyProtection="0">
      <alignment horizontal="center" vertical="top" wrapText="1"/>
    </xf>
    <xf numFmtId="0" fontId="3" borderId="32" applyNumberFormat="1" applyFont="1" applyFill="0" applyBorder="1" applyAlignment="1" applyProtection="0">
      <alignment horizontal="center" vertical="top" wrapText="1"/>
    </xf>
    <xf numFmtId="0" fontId="3" fillId="9" borderId="1" applyNumberFormat="1" applyFont="1" applyFill="1" applyBorder="1" applyAlignment="1" applyProtection="0">
      <alignment horizontal="center" vertical="center" wrapText="1"/>
    </xf>
    <xf numFmtId="0" fontId="3" borderId="1" applyNumberFormat="1" applyFont="1" applyFill="0" applyBorder="1" applyAlignment="1" applyProtection="0">
      <alignment horizontal="center" vertical="center" wrapText="1"/>
    </xf>
    <xf numFmtId="0" fontId="3" fillId="8" borderId="1" applyNumberFormat="1" applyFont="1" applyFill="1" applyBorder="1" applyAlignment="1" applyProtection="0">
      <alignment horizontal="center" vertical="center" wrapText="1"/>
    </xf>
    <xf numFmtId="0" fontId="3" borderId="1" applyNumberFormat="1" applyFont="1" applyFill="0" applyBorder="1" applyAlignment="1" applyProtection="0">
      <alignment horizontal="center" vertical="center"/>
    </xf>
    <xf numFmtId="0" fontId="3" fillId="7" borderId="1" applyNumberFormat="1" applyFont="1" applyFill="1" applyBorder="1" applyAlignment="1" applyProtection="0">
      <alignment horizontal="center" vertical="center"/>
    </xf>
    <xf numFmtId="0" fontId="3" fillId="7" borderId="1" applyNumberFormat="1" applyFont="1" applyFill="1" applyBorder="1" applyAlignment="1" applyProtection="0">
      <alignment horizontal="center" vertical="center" wrapText="1"/>
    </xf>
    <xf numFmtId="0" fontId="1" borderId="33" applyNumberFormat="0" applyFont="1" applyFill="0" applyBorder="1" applyAlignment="1" applyProtection="0">
      <alignment horizontal="center" vertical="top" wrapText="1"/>
    </xf>
    <xf numFmtId="0" fontId="1" borderId="34" applyNumberFormat="0" applyFont="1" applyFill="0" applyBorder="1" applyAlignment="1" applyProtection="0">
      <alignment horizontal="center" vertical="top" wrapText="1"/>
    </xf>
    <xf numFmtId="61" fontId="3" fillId="10" borderId="3" applyNumberFormat="1" applyFont="1" applyFill="1" applyBorder="1" applyAlignment="1" applyProtection="0">
      <alignment horizontal="left" vertical="top" wrapText="1"/>
    </xf>
    <xf numFmtId="59" fontId="1" fillId="9" borderId="1" applyNumberFormat="1" applyFont="1" applyFill="1" applyBorder="1" applyAlignment="1" applyProtection="0">
      <alignment vertical="top"/>
    </xf>
    <xf numFmtId="60" fontId="1" borderId="1" applyNumberFormat="1" applyFont="1" applyFill="0" applyBorder="1" applyAlignment="1" applyProtection="0">
      <alignment vertical="top"/>
    </xf>
    <xf numFmtId="59" fontId="1" borderId="1" applyNumberFormat="1" applyFont="1" applyFill="0" applyBorder="1" applyAlignment="1" applyProtection="0">
      <alignment vertical="top"/>
    </xf>
    <xf numFmtId="0" fontId="1" fillId="8" borderId="1" applyNumberFormat="1" applyFont="1" applyFill="1" applyBorder="1" applyAlignment="1" applyProtection="0">
      <alignment vertical="top"/>
    </xf>
    <xf numFmtId="61" fontId="3" fillId="3" borderId="1" applyNumberFormat="1" applyFont="1" applyFill="1" applyBorder="1" applyAlignment="1" applyProtection="0">
      <alignment horizontal="left" vertical="top" wrapText="1"/>
    </xf>
    <xf numFmtId="59" fontId="1" borderId="22" applyNumberFormat="1" applyFont="1" applyFill="0" applyBorder="1" applyAlignment="1" applyProtection="0">
      <alignment horizontal="center" vertical="top" wrapText="1"/>
    </xf>
    <xf numFmtId="59" fontId="1" borderId="23" applyNumberFormat="1" applyFont="1" applyFill="0" applyBorder="1" applyAlignment="1" applyProtection="0">
      <alignment horizontal="center" vertical="top" wrapText="1"/>
    </xf>
    <xf numFmtId="61" fontId="3" fillId="3" borderId="3" applyNumberFormat="1" applyFont="1" applyFill="1" applyBorder="1" applyAlignment="1" applyProtection="0">
      <alignment horizontal="left" vertical="top" wrapText="1"/>
    </xf>
    <xf numFmtId="0" fontId="1" borderId="1" applyNumberFormat="1" applyFont="1" applyFill="0" applyBorder="1" applyAlignment="1" applyProtection="0">
      <alignment horizontal="center" vertical="top"/>
    </xf>
    <xf numFmtId="0" fontId="1" borderId="1" applyNumberFormat="1" applyFont="1" applyFill="0" applyBorder="1" applyAlignment="1" applyProtection="0">
      <alignment horizontal="left" vertical="top"/>
    </xf>
    <xf numFmtId="0" fontId="1" fillId="7" borderId="1" applyNumberFormat="1" applyFont="1" applyFill="1" applyBorder="1" applyAlignment="1" applyProtection="0">
      <alignment horizontal="left" vertical="top"/>
    </xf>
    <xf numFmtId="59" fontId="1" fillId="7" borderId="1" applyNumberFormat="1" applyFont="1" applyFill="1" applyBorder="1" applyAlignment="1" applyProtection="0">
      <alignment vertical="top"/>
    </xf>
    <xf numFmtId="61" fontId="1" borderId="1" applyNumberFormat="1" applyFont="1" applyFill="0" applyBorder="1" applyAlignment="1" applyProtection="0">
      <alignment horizontal="left" vertical="top"/>
    </xf>
    <xf numFmtId="0" fontId="1" fillId="9" borderId="1" applyNumberFormat="1" applyFont="1" applyFill="1" applyBorder="1" applyAlignment="1" applyProtection="0">
      <alignmen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6d6d6"/>
      <rgbColor rgb="ff000099"/>
      <rgbColor rgb="ffbdc0bf"/>
      <rgbColor rgb="ffeaeaea"/>
      <rgbColor rgb="ffdbdbdb"/>
      <rgbColor rgb="ffe4efd0"/>
      <rgbColor rgb="fffefebc"/>
      <rgbColor rgb="ffcce8b4"/>
      <rgbColor rgb="ffdfedd3"/>
      <rgbColor rgb="fff7fadb"/>
      <rgbColor rgb="ffdae9c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27</xdr:col>
      <xdr:colOff>595312</xdr:colOff>
      <xdr:row>35</xdr:row>
      <xdr:rowOff>149733</xdr:rowOff>
    </xdr:from>
    <xdr:to>
      <xdr:col>33</xdr:col>
      <xdr:colOff>154409</xdr:colOff>
      <xdr:row>37</xdr:row>
      <xdr:rowOff>35433</xdr:rowOff>
    </xdr:to>
    <xdr:sp>
      <xdr:nvSpPr>
        <xdr:cNvPr id="2" name="Shape 2"/>
        <xdr:cNvSpPr/>
      </xdr:nvSpPr>
      <xdr:spPr>
        <a:xfrm>
          <a:off x="15367000" y="7105650"/>
          <a:ext cx="370508" cy="266700"/>
        </a:xfrm>
        <a:prstGeom prst="rect">
          <a:avLst/>
        </a:prstGeom>
        <a:noFill/>
        <a:ln w="12700" cap="flat">
          <a:noFill/>
          <a:miter lim="400000"/>
        </a:ln>
        <a:effectLst/>
      </xdr:spPr>
      <xdr:txBody>
        <a:bodyPr/>
        <a:lstStyle/>
        <a:p>
          <a:pPr lvl="0"/>
        </a:p>
      </xdr:txBody>
    </xdr:sp>
    <xdr:clientData/>
  </xdr:twoCellAnchor>
  <xdr:twoCellAnchor>
    <xdr:from>
      <xdr:col>27</xdr:col>
      <xdr:colOff>595312</xdr:colOff>
      <xdr:row>36</xdr:row>
      <xdr:rowOff>187833</xdr:rowOff>
    </xdr:from>
    <xdr:to>
      <xdr:col>33</xdr:col>
      <xdr:colOff>154409</xdr:colOff>
      <xdr:row>38</xdr:row>
      <xdr:rowOff>73533</xdr:rowOff>
    </xdr:to>
    <xdr:sp>
      <xdr:nvSpPr>
        <xdr:cNvPr id="3" name="Shape 3"/>
        <xdr:cNvSpPr/>
      </xdr:nvSpPr>
      <xdr:spPr>
        <a:xfrm>
          <a:off x="15367000" y="7334250"/>
          <a:ext cx="370508" cy="266700"/>
        </a:xfrm>
        <a:prstGeom prst="rect">
          <a:avLst/>
        </a:prstGeom>
        <a:noFill/>
        <a:ln w="12700" cap="flat">
          <a:noFill/>
          <a:miter lim="400000"/>
        </a:ln>
        <a:effectLst/>
      </xdr:spPr>
      <xdr:txBody>
        <a:bodyPr/>
        <a:lstStyle/>
        <a:p>
          <a:pPr lvl="0"/>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mailto:brianmeadors@gmail.com" TargetMode="Externa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CR113"/>
  <sheetViews>
    <sheetView workbookViewId="0" showGridLines="0" defaultGridColor="1"/>
  </sheetViews>
  <sheetFormatPr defaultColWidth="7.14014" defaultRowHeight="13.9" customHeight="1" outlineLevelRow="0" outlineLevelCol="0"/>
  <cols>
    <col min="1" max="1" width="9.07031" style="1" customWidth="1"/>
    <col min="2" max="2" width="10.3203" style="1" customWidth="1"/>
    <col min="3" max="3" width="10.3203" style="1" customWidth="1"/>
    <col min="4" max="4" width="10.5938" style="1" customWidth="1"/>
    <col min="5" max="5" hidden="1" width="7.14014" style="1" customWidth="1"/>
    <col min="6" max="6" width="7.49219" style="1" customWidth="1"/>
    <col min="7" max="7" width="10.3125" style="1" customWidth="1"/>
    <col min="8" max="8" width="7.5625" style="1" customWidth="1"/>
    <col min="9" max="9" width="10.8047" style="1" customWidth="1"/>
    <col min="10" max="10" hidden="1" width="7.14014" style="1" customWidth="1"/>
    <col min="11" max="11" hidden="1" width="7.14014" style="1" customWidth="1"/>
    <col min="12" max="12" width="7.86719" style="1" customWidth="1"/>
    <col min="13" max="13" hidden="1" width="7.14014" style="1" customWidth="1"/>
    <col min="14" max="14" hidden="1" width="7.14014" style="1" customWidth="1"/>
    <col min="15" max="15" hidden="1" width="7.14014" style="1" customWidth="1"/>
    <col min="16" max="16" hidden="1" width="7.14014" style="1" customWidth="1"/>
    <col min="17" max="17" width="1.30469" style="1" customWidth="1"/>
    <col min="18" max="18" width="10.0547" style="1" customWidth="1"/>
    <col min="19" max="19" width="9.52344" style="1" customWidth="1"/>
    <col min="20" max="20" hidden="1" width="7.14014" style="1" customWidth="1"/>
    <col min="21" max="21" width="5.4375" style="1" customWidth="1"/>
    <col min="22" max="22" width="9.67969" style="1" customWidth="1"/>
    <col min="23" max="23" width="8.55469" style="1" customWidth="1"/>
    <col min="24" max="24" width="9.64062" style="1" customWidth="1"/>
    <col min="25" max="25" width="7.0625" style="1" customWidth="1"/>
    <col min="26" max="26" hidden="1" width="7.14014" style="1" customWidth="1"/>
    <col min="27" max="27" hidden="1" width="7.14014" style="1" customWidth="1"/>
    <col min="28" max="28" width="6.875" style="1" customWidth="1"/>
    <col min="29" max="29" hidden="1" width="7.14014" style="1" customWidth="1"/>
    <col min="30" max="30" hidden="1" width="7.14014" style="1" customWidth="1"/>
    <col min="31" max="31" hidden="1" width="7.14014" style="1" customWidth="1"/>
    <col min="32" max="32" hidden="1" width="7.14014" style="1" customWidth="1"/>
    <col min="33" max="33" width="1.125" style="1" customWidth="1"/>
    <col min="34" max="34" width="10.7188" style="1" customWidth="1"/>
    <col min="35" max="35" width="9" style="1" customWidth="1"/>
    <col min="36" max="36" hidden="1" width="7.14014" style="1" customWidth="1"/>
    <col min="37" max="37" width="6.55469" style="1" customWidth="1"/>
    <col min="38" max="38" width="6.79688" style="1" customWidth="1"/>
    <col min="39" max="39" width="7.125" style="1" customWidth="1"/>
    <col min="40" max="40" width="7.55469" style="1" customWidth="1"/>
    <col min="41" max="41" width="8.90625" style="1" customWidth="1"/>
    <col min="42" max="42" hidden="1" width="7.14014" style="1" customWidth="1"/>
    <col min="43" max="43" hidden="1" width="7.14014" style="1" customWidth="1"/>
    <col min="44" max="44" width="7.3125" style="1" customWidth="1"/>
    <col min="45" max="45" hidden="1" width="7.14014" style="1" customWidth="1"/>
    <col min="46" max="46" hidden="1" width="7.14014" style="1" customWidth="1"/>
    <col min="47" max="47" hidden="1" width="7.14014" style="1" customWidth="1"/>
    <col min="48" max="48" hidden="1" width="7.14014" style="1" customWidth="1"/>
    <col min="49" max="49" width="1.125" style="1" customWidth="1"/>
    <col min="50" max="50" width="10.5703" style="1" customWidth="1"/>
    <col min="51" max="51" width="9" style="1" customWidth="1"/>
    <col min="52" max="52" hidden="1" width="7.14014" style="1" customWidth="1"/>
    <col min="53" max="53" width="6.49219" style="1" customWidth="1"/>
    <col min="54" max="54" width="7.24219" style="1" customWidth="1"/>
    <col min="55" max="55" width="7.02344" style="1" customWidth="1"/>
    <col min="56" max="56" width="7.57031" style="1" customWidth="1"/>
    <col min="57" max="57" width="7.26562" style="1" customWidth="1"/>
    <col min="58" max="58" hidden="1" width="7.14014" style="1" customWidth="1"/>
    <col min="59" max="59" hidden="1" width="7.14014" style="1" customWidth="1"/>
    <col min="60" max="60" width="7.07031" style="1" customWidth="1"/>
    <col min="61" max="61" hidden="1" width="7.14014" style="1" customWidth="1"/>
    <col min="62" max="62" hidden="1" width="7.14014" style="1" customWidth="1"/>
    <col min="63" max="63" hidden="1" width="7.14014" style="1" customWidth="1"/>
    <col min="64" max="64" hidden="1" width="7.14014" style="1" customWidth="1"/>
    <col min="65" max="65" width="1.125" style="1" customWidth="1"/>
    <col min="66" max="66" width="11" style="1" customWidth="1"/>
    <col min="67" max="67" width="9" style="1" customWidth="1"/>
    <col min="68" max="68" hidden="1" width="7.14014" style="1" customWidth="1"/>
    <col min="69" max="69" width="6.64062" style="1" customWidth="1"/>
    <col min="70" max="70" width="6.67969" style="1" customWidth="1"/>
    <col min="71" max="71" width="9" style="1" customWidth="1"/>
    <col min="72" max="72" width="7.35938" style="1" customWidth="1"/>
    <col min="73" max="73" width="7.70312" style="1" customWidth="1"/>
    <col min="74" max="74" hidden="1" width="7.14014" style="1" customWidth="1"/>
    <col min="75" max="75" hidden="1" width="7.14014" style="1" customWidth="1"/>
    <col min="76" max="76" width="7.61719" style="1" customWidth="1"/>
    <col min="77" max="77" hidden="1" width="7.14014" style="1" customWidth="1"/>
    <col min="78" max="78" hidden="1" width="7.14014" style="1" customWidth="1"/>
    <col min="79" max="79" hidden="1" width="7.14014" style="1" customWidth="1"/>
    <col min="80" max="80" hidden="1" width="7.14014" style="1" customWidth="1"/>
    <col min="81" max="81" width="3.30469" style="1" customWidth="1"/>
    <col min="82" max="82" width="11.3984" style="1" customWidth="1"/>
    <col min="83" max="83" width="9" style="1" customWidth="1"/>
    <col min="84" max="84" hidden="1" width="7.14014" style="1" customWidth="1"/>
    <col min="85" max="85" width="6.90625" style="1" customWidth="1"/>
    <col min="86" max="86" width="6.60938" style="1" customWidth="1"/>
    <col min="87" max="87" width="6.99219" style="1" customWidth="1"/>
    <col min="88" max="88" width="7.03125" style="1" customWidth="1"/>
    <col min="89" max="89" width="7.27344" style="1" customWidth="1"/>
    <col min="90" max="90" hidden="1" width="7.14014" style="1" customWidth="1"/>
    <col min="91" max="91" hidden="1" width="7.14014" style="1" customWidth="1"/>
    <col min="92" max="92" width="6.875" style="1" customWidth="1"/>
    <col min="93" max="93" hidden="1" width="7.14014" style="1" customWidth="1"/>
    <col min="94" max="94" hidden="1" width="7.14014" style="1" customWidth="1"/>
    <col min="95" max="95" hidden="1" width="7.14014" style="1" customWidth="1"/>
    <col min="96" max="96" hidden="1" width="7.14014" style="1" customWidth="1"/>
    <col min="97" max="256" width="7.14844" style="1" customWidth="1"/>
  </cols>
  <sheetData>
    <row r="1" ht="15" customHeight="1">
      <c r="A1" t="s" s="2">
        <v>0</v>
      </c>
      <c r="B1" s="3"/>
      <c r="C1" s="3"/>
      <c r="D1" s="4"/>
      <c r="E1" s="5"/>
      <c r="F1" s="6"/>
      <c r="G1" s="6"/>
      <c r="H1" s="6"/>
      <c r="I1" s="7"/>
      <c r="J1" s="5"/>
      <c r="K1" s="8"/>
      <c r="L1" s="6"/>
      <c r="M1" s="8"/>
      <c r="N1" s="8"/>
      <c r="O1" s="8"/>
      <c r="P1" s="8"/>
      <c r="Q1" s="6"/>
      <c r="R1" s="6"/>
      <c r="S1" s="6"/>
      <c r="T1" s="8"/>
      <c r="U1" s="6"/>
      <c r="V1" s="6"/>
      <c r="W1" s="9"/>
      <c r="X1" s="10"/>
      <c r="Y1" s="6"/>
      <c r="Z1" s="8"/>
      <c r="AA1" s="8"/>
      <c r="AB1" s="11"/>
      <c r="AC1" s="8"/>
      <c r="AD1" s="8"/>
      <c r="AE1" s="8"/>
      <c r="AF1" s="8"/>
      <c r="AG1" s="11"/>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row>
    <row r="2" ht="18" customHeight="1">
      <c r="A2" t="s" s="12">
        <v>1</v>
      </c>
      <c r="B2" s="13"/>
      <c r="C2" s="14"/>
      <c r="D2" t="s" s="15">
        <v>2</v>
      </c>
      <c r="E2" s="16"/>
      <c r="F2" s="17"/>
      <c r="G2" t="s" s="18">
        <v>3</v>
      </c>
      <c r="H2" s="19"/>
      <c r="I2" t="s" s="18">
        <v>4</v>
      </c>
      <c r="J2" s="20"/>
      <c r="K2" s="21"/>
      <c r="L2" s="19"/>
      <c r="M2" s="22"/>
      <c r="N2" s="21"/>
      <c r="O2" s="21"/>
      <c r="P2" s="21"/>
      <c r="Q2" s="23"/>
      <c r="R2" t="s" s="24">
        <v>5</v>
      </c>
      <c r="S2" s="23"/>
      <c r="T2" s="21"/>
      <c r="U2" s="19"/>
      <c r="V2" t="s" s="18">
        <v>6</v>
      </c>
      <c r="W2" s="25"/>
      <c r="X2" t="s" s="18">
        <v>7</v>
      </c>
      <c r="Y2" s="19"/>
      <c r="Z2" s="22"/>
      <c r="AA2" s="21"/>
      <c r="AB2" s="20"/>
      <c r="AC2" s="21"/>
      <c r="AD2" s="21"/>
      <c r="AE2" s="21"/>
      <c r="AF2" s="21"/>
      <c r="AG2" s="21"/>
      <c r="AH2" t="s" s="26">
        <v>8</v>
      </c>
      <c r="AI2" s="26"/>
      <c r="AJ2" s="20"/>
      <c r="AK2" s="26"/>
      <c r="AL2" s="27"/>
      <c r="AM2" s="27"/>
      <c r="AN2" s="27"/>
      <c r="AO2" s="27"/>
      <c r="AP2" s="21"/>
      <c r="AQ2" s="21"/>
      <c r="AR2" s="27"/>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row>
    <row r="3" ht="16" customHeight="1">
      <c r="A3" s="13"/>
      <c r="B3" s="13"/>
      <c r="C3" s="14"/>
      <c r="D3" t="s" s="28">
        <v>9</v>
      </c>
      <c r="E3" s="16"/>
      <c r="F3" s="29">
        <f>D10</f>
        <v>8000</v>
      </c>
      <c r="G3" t="s" s="30">
        <v>9</v>
      </c>
      <c r="H3" s="29">
        <f>S10</f>
        <v>12000</v>
      </c>
      <c r="I3" t="s" s="30">
        <v>9</v>
      </c>
      <c r="J3" s="20"/>
      <c r="K3" s="21"/>
      <c r="L3" s="29">
        <f>AI10</f>
        <v>20000</v>
      </c>
      <c r="M3" s="22"/>
      <c r="N3" s="21"/>
      <c r="O3" s="21"/>
      <c r="P3" s="21"/>
      <c r="Q3" s="20"/>
      <c r="R3" t="s" s="31">
        <v>9</v>
      </c>
      <c r="S3" s="32">
        <f>AY10</f>
        <v>22000</v>
      </c>
      <c r="T3" s="21"/>
      <c r="U3" s="33"/>
      <c r="V3" t="s" s="30">
        <v>9</v>
      </c>
      <c r="W3" s="34">
        <f>BO10</f>
        <v>49000</v>
      </c>
      <c r="X3" t="s" s="30">
        <v>9</v>
      </c>
      <c r="Y3" s="29">
        <f>CE10</f>
        <v>88000</v>
      </c>
      <c r="Z3" s="22"/>
      <c r="AA3" s="21"/>
      <c r="AB3" s="20"/>
      <c r="AC3" s="21"/>
      <c r="AD3" s="21"/>
      <c r="AE3" s="21"/>
      <c r="AF3" s="21"/>
      <c r="AG3" s="21"/>
      <c r="AH3" t="s" s="35">
        <v>10</v>
      </c>
      <c r="AI3" s="36"/>
      <c r="AJ3" s="21"/>
      <c r="AK3" s="36"/>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row>
    <row r="4" ht="16" customHeight="1">
      <c r="A4" s="13"/>
      <c r="B4" s="13"/>
      <c r="C4" s="14"/>
      <c r="D4" t="s" s="28">
        <v>11</v>
      </c>
      <c r="E4" s="16"/>
      <c r="F4" s="37">
        <f>D11</f>
        <v>0.0349</v>
      </c>
      <c r="G4" t="s" s="30">
        <v>11</v>
      </c>
      <c r="H4" s="37">
        <f>S11</f>
        <v>0.109</v>
      </c>
      <c r="I4" t="s" s="30">
        <v>11</v>
      </c>
      <c r="J4" s="20"/>
      <c r="K4" s="21"/>
      <c r="L4" s="37">
        <f>AI11</f>
        <v>0.089</v>
      </c>
      <c r="M4" s="22"/>
      <c r="N4" s="21"/>
      <c r="O4" s="21"/>
      <c r="P4" s="21"/>
      <c r="Q4" s="21"/>
      <c r="R4" t="s" s="31">
        <v>11</v>
      </c>
      <c r="S4" s="38">
        <f>AY11</f>
        <v>0.079</v>
      </c>
      <c r="T4" s="21"/>
      <c r="U4" s="33"/>
      <c r="V4" t="s" s="30">
        <v>11</v>
      </c>
      <c r="W4" s="39">
        <f>BO11</f>
        <v>0.06619999999999999</v>
      </c>
      <c r="X4" t="s" s="30">
        <v>11</v>
      </c>
      <c r="Y4" s="37">
        <f>CE11</f>
        <v>0.05625</v>
      </c>
      <c r="Z4" s="22"/>
      <c r="AA4" s="21"/>
      <c r="AB4" s="21"/>
      <c r="AC4" s="21"/>
      <c r="AD4" s="21"/>
      <c r="AE4" s="21"/>
      <c r="AF4" s="21"/>
      <c r="AG4" s="21"/>
      <c r="AH4" t="s" s="40">
        <v>12</v>
      </c>
      <c r="AI4" s="40"/>
      <c r="AJ4" s="20"/>
      <c r="AK4" s="40"/>
      <c r="AL4" s="4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row>
    <row r="5" ht="16.5" customHeight="1">
      <c r="A5" s="13"/>
      <c r="B5" s="13"/>
      <c r="C5" s="14"/>
      <c r="D5" t="s" s="28">
        <v>13</v>
      </c>
      <c r="E5" s="42"/>
      <c r="F5" s="29">
        <f>D12</f>
        <v>285.44</v>
      </c>
      <c r="G5" t="s" s="30">
        <v>13</v>
      </c>
      <c r="H5" s="29">
        <f>S12</f>
        <v>496</v>
      </c>
      <c r="I5" t="s" s="30">
        <v>14</v>
      </c>
      <c r="J5" s="43"/>
      <c r="K5" s="43"/>
      <c r="L5" s="29">
        <f>AI12</f>
        <v>345</v>
      </c>
      <c r="M5" s="42"/>
      <c r="N5" s="43"/>
      <c r="O5" s="43"/>
      <c r="P5" s="43"/>
      <c r="Q5" s="21"/>
      <c r="R5" t="s" s="31">
        <v>14</v>
      </c>
      <c r="S5" s="44">
        <f>AY12</f>
        <v>428</v>
      </c>
      <c r="T5" s="43"/>
      <c r="U5" s="33"/>
      <c r="V5" t="s" s="30">
        <v>14</v>
      </c>
      <c r="W5" s="34">
        <f>BO12</f>
        <v>581.6900000000001</v>
      </c>
      <c r="X5" t="s" s="30">
        <v>14</v>
      </c>
      <c r="Y5" s="29">
        <f>CE12</f>
        <v>600</v>
      </c>
      <c r="Z5" s="22"/>
      <c r="AA5" s="21"/>
      <c r="AB5" s="21"/>
      <c r="AC5" s="21"/>
      <c r="AD5" s="21"/>
      <c r="AE5" s="21"/>
      <c r="AF5" s="21"/>
      <c r="AG5" s="21"/>
      <c r="AH5" t="s" s="35">
        <v>15</v>
      </c>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row>
    <row r="6" ht="16" customHeight="1">
      <c r="A6" s="13"/>
      <c r="B6" s="13"/>
      <c r="C6" s="14"/>
      <c r="D6" t="s" s="45">
        <v>16</v>
      </c>
      <c r="E6" s="46"/>
      <c r="F6" s="47">
        <f>D13</f>
        <v>40738</v>
      </c>
      <c r="G6" t="s" s="45">
        <v>16</v>
      </c>
      <c r="H6" s="47">
        <f>S13</f>
        <v>40953</v>
      </c>
      <c r="I6" t="s" s="45">
        <v>16</v>
      </c>
      <c r="J6" s="46"/>
      <c r="K6" s="46"/>
      <c r="L6" s="47">
        <f>AI13</f>
        <v>41257</v>
      </c>
      <c r="M6" s="48"/>
      <c r="N6" s="46"/>
      <c r="O6" s="46"/>
      <c r="P6" s="46"/>
      <c r="Q6" s="21"/>
      <c r="R6" t="s" s="49">
        <v>16</v>
      </c>
      <c r="S6" s="50">
        <f>AY13</f>
        <v>41469</v>
      </c>
      <c r="T6" s="51"/>
      <c r="U6" s="52"/>
      <c r="V6" t="s" s="45">
        <v>16</v>
      </c>
      <c r="W6" s="53">
        <f>BO13</f>
        <v>41896</v>
      </c>
      <c r="X6" t="s" s="45">
        <v>16</v>
      </c>
      <c r="Y6" s="47">
        <f>CE13</f>
        <v>42627</v>
      </c>
      <c r="Z6" s="22"/>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row>
    <row r="7" ht="15.5" customHeight="1">
      <c r="A7" s="54"/>
      <c r="B7" s="54"/>
      <c r="C7" s="55"/>
      <c r="D7" s="46"/>
      <c r="E7" s="21"/>
      <c r="F7" s="46"/>
      <c r="G7" s="56"/>
      <c r="H7" s="56"/>
      <c r="I7" s="56"/>
      <c r="J7" s="21"/>
      <c r="K7" s="21"/>
      <c r="L7" s="56"/>
      <c r="M7" s="21"/>
      <c r="N7" s="21"/>
      <c r="O7" s="21"/>
      <c r="P7" s="21"/>
      <c r="Q7" s="21"/>
      <c r="R7" s="46"/>
      <c r="S7" s="46"/>
      <c r="T7" s="21"/>
      <c r="U7" s="46"/>
      <c r="V7" s="56"/>
      <c r="W7" s="56"/>
      <c r="X7" s="56"/>
      <c r="Y7" s="56"/>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row>
    <row r="8" ht="15" customHeight="1">
      <c r="A8" s="57"/>
      <c r="B8" s="57"/>
      <c r="C8" s="58"/>
      <c r="D8" s="59"/>
      <c r="E8" s="21"/>
      <c r="F8" s="59"/>
      <c r="G8" s="59"/>
      <c r="H8" s="59"/>
      <c r="I8" s="59"/>
      <c r="J8" s="21"/>
      <c r="K8" s="21"/>
      <c r="L8" s="59"/>
      <c r="M8" s="21"/>
      <c r="N8" s="21"/>
      <c r="O8" s="21"/>
      <c r="P8" s="21"/>
      <c r="Q8" s="59"/>
      <c r="R8" s="59"/>
      <c r="S8" s="59"/>
      <c r="T8" s="21"/>
      <c r="U8" s="59"/>
      <c r="V8" s="59"/>
      <c r="W8" s="59"/>
      <c r="X8" s="59"/>
      <c r="Y8" s="59"/>
      <c r="Z8" s="21"/>
      <c r="AA8" s="21"/>
      <c r="AB8" s="59"/>
      <c r="AC8" s="21"/>
      <c r="AD8" s="21"/>
      <c r="AE8" s="21"/>
      <c r="AF8" s="21"/>
      <c r="AG8" s="59"/>
      <c r="AH8" s="59"/>
      <c r="AI8" s="59"/>
      <c r="AJ8" s="21"/>
      <c r="AK8" s="59"/>
      <c r="AL8" s="59"/>
      <c r="AM8" s="59"/>
      <c r="AN8" s="59"/>
      <c r="AO8" s="59"/>
      <c r="AP8" s="21"/>
      <c r="AQ8" s="21"/>
      <c r="AR8" s="59"/>
      <c r="AS8" s="21"/>
      <c r="AT8" s="21"/>
      <c r="AU8" s="21"/>
      <c r="AV8" s="21"/>
      <c r="AW8" s="59"/>
      <c r="AX8" s="59"/>
      <c r="AY8" s="59"/>
      <c r="AZ8" s="21"/>
      <c r="BA8" s="59"/>
      <c r="BB8" s="59"/>
      <c r="BC8" s="59"/>
      <c r="BD8" s="59"/>
      <c r="BE8" s="59"/>
      <c r="BF8" s="21"/>
      <c r="BG8" s="21"/>
      <c r="BH8" s="59"/>
      <c r="BI8" s="21"/>
      <c r="BJ8" s="21"/>
      <c r="BK8" s="21"/>
      <c r="BL8" s="21"/>
      <c r="BM8" s="59"/>
      <c r="BN8" s="59"/>
      <c r="BO8" s="59"/>
      <c r="BP8" s="21"/>
      <c r="BQ8" s="59"/>
      <c r="BR8" s="59"/>
      <c r="BS8" s="59"/>
      <c r="BT8" s="59"/>
      <c r="BU8" s="59"/>
      <c r="BV8" s="21"/>
      <c r="BW8" s="21"/>
      <c r="BX8" s="59"/>
      <c r="BY8" s="21"/>
      <c r="BZ8" s="21"/>
      <c r="CA8" s="21"/>
      <c r="CB8" s="21"/>
      <c r="CC8" s="59"/>
      <c r="CD8" s="59"/>
      <c r="CE8" s="59"/>
      <c r="CF8" s="21"/>
      <c r="CG8" s="59"/>
      <c r="CH8" s="59"/>
      <c r="CI8" s="59"/>
      <c r="CJ8" s="59"/>
      <c r="CK8" s="59"/>
      <c r="CL8" s="21"/>
      <c r="CM8" s="21"/>
      <c r="CN8" s="59"/>
      <c r="CO8" s="21"/>
      <c r="CP8" s="21"/>
      <c r="CQ8" s="21"/>
      <c r="CR8" s="21"/>
    </row>
    <row r="9" ht="18" customHeight="1">
      <c r="A9" s="60"/>
      <c r="B9" s="61"/>
      <c r="C9" t="s" s="62">
        <v>2</v>
      </c>
      <c r="D9" s="63"/>
      <c r="E9" s="21"/>
      <c r="F9" s="21"/>
      <c r="G9" s="21"/>
      <c r="H9" s="21"/>
      <c r="I9" s="21"/>
      <c r="J9" s="21"/>
      <c r="K9" s="21"/>
      <c r="L9" s="21"/>
      <c r="M9" s="21"/>
      <c r="N9" s="21"/>
      <c r="O9" s="21"/>
      <c r="P9" s="21"/>
      <c r="Q9" s="59"/>
      <c r="R9" t="s" s="64">
        <v>3</v>
      </c>
      <c r="S9" s="65"/>
      <c r="T9" s="21"/>
      <c r="U9" s="21"/>
      <c r="V9" s="21"/>
      <c r="W9" s="21"/>
      <c r="X9" s="21"/>
      <c r="Y9" s="21"/>
      <c r="Z9" s="21"/>
      <c r="AA9" s="21"/>
      <c r="AB9" s="21"/>
      <c r="AC9" s="21"/>
      <c r="AD9" s="21"/>
      <c r="AE9" s="21"/>
      <c r="AF9" s="21"/>
      <c r="AG9" s="59"/>
      <c r="AH9" t="s" s="64">
        <v>4</v>
      </c>
      <c r="AI9" s="65"/>
      <c r="AJ9" s="21"/>
      <c r="AK9" s="21"/>
      <c r="AL9" s="21"/>
      <c r="AM9" s="21"/>
      <c r="AN9" s="21"/>
      <c r="AO9" s="21"/>
      <c r="AP9" s="21"/>
      <c r="AQ9" s="21"/>
      <c r="AR9" s="21"/>
      <c r="AS9" s="21"/>
      <c r="AT9" s="21"/>
      <c r="AU9" s="21"/>
      <c r="AV9" s="21"/>
      <c r="AW9" s="59"/>
      <c r="AX9" t="s" s="64">
        <v>5</v>
      </c>
      <c r="AY9" s="65"/>
      <c r="AZ9" s="20"/>
      <c r="BA9" s="20"/>
      <c r="BB9" s="21"/>
      <c r="BC9" s="21"/>
      <c r="BD9" s="21"/>
      <c r="BE9" s="21"/>
      <c r="BF9" s="21"/>
      <c r="BG9" s="21"/>
      <c r="BH9" s="21"/>
      <c r="BI9" s="21"/>
      <c r="BJ9" s="21"/>
      <c r="BK9" s="21"/>
      <c r="BL9" s="21"/>
      <c r="BM9" s="59"/>
      <c r="BN9" t="s" s="64">
        <v>6</v>
      </c>
      <c r="BO9" s="65"/>
      <c r="BP9" s="21"/>
      <c r="BQ9" s="21"/>
      <c r="BR9" s="21"/>
      <c r="BS9" s="21"/>
      <c r="BT9" s="21"/>
      <c r="BU9" s="21"/>
      <c r="BV9" s="21"/>
      <c r="BW9" s="21"/>
      <c r="BX9" s="21"/>
      <c r="BY9" s="21"/>
      <c r="BZ9" s="21"/>
      <c r="CA9" s="21"/>
      <c r="CB9" s="21"/>
      <c r="CC9" s="59"/>
      <c r="CD9" t="s" s="64">
        <v>7</v>
      </c>
      <c r="CE9" s="65"/>
      <c r="CF9" s="21"/>
      <c r="CG9" s="21"/>
      <c r="CH9" s="21"/>
      <c r="CI9" s="21"/>
      <c r="CJ9" s="21"/>
      <c r="CK9" s="21"/>
      <c r="CL9" s="21"/>
      <c r="CM9" s="21"/>
      <c r="CN9" s="21"/>
      <c r="CO9" s="21"/>
      <c r="CP9" s="21"/>
      <c r="CQ9" s="21"/>
      <c r="CR9" s="21"/>
    </row>
    <row r="10" ht="15" customHeight="1">
      <c r="A10" s="66"/>
      <c r="B10" s="67"/>
      <c r="C10" t="s" s="68">
        <v>9</v>
      </c>
      <c r="D10" s="69">
        <v>8000</v>
      </c>
      <c r="E10" s="70"/>
      <c r="F10" s="21"/>
      <c r="G10" s="21"/>
      <c r="H10" s="21"/>
      <c r="I10" s="21"/>
      <c r="J10" s="21"/>
      <c r="K10" s="21"/>
      <c r="L10" s="21"/>
      <c r="M10" s="21"/>
      <c r="N10" s="21"/>
      <c r="O10" s="21"/>
      <c r="P10" s="21"/>
      <c r="Q10" s="59"/>
      <c r="R10" t="s" s="31">
        <v>9</v>
      </c>
      <c r="S10" s="71">
        <v>12000</v>
      </c>
      <c r="T10" s="21"/>
      <c r="U10" s="21"/>
      <c r="V10" s="21"/>
      <c r="W10" s="21"/>
      <c r="X10" s="21"/>
      <c r="Y10" s="21"/>
      <c r="Z10" s="21"/>
      <c r="AA10" s="21"/>
      <c r="AB10" s="21"/>
      <c r="AC10" s="21"/>
      <c r="AD10" s="21"/>
      <c r="AE10" s="21"/>
      <c r="AF10" s="21"/>
      <c r="AG10" s="59"/>
      <c r="AH10" t="s" s="31">
        <v>9</v>
      </c>
      <c r="AI10" s="71">
        <v>20000</v>
      </c>
      <c r="AJ10" s="21"/>
      <c r="AK10" s="21"/>
      <c r="AL10" s="21"/>
      <c r="AM10" s="21"/>
      <c r="AN10" s="21"/>
      <c r="AO10" s="21"/>
      <c r="AP10" s="21"/>
      <c r="AQ10" s="21"/>
      <c r="AR10" s="21"/>
      <c r="AS10" s="21"/>
      <c r="AT10" s="21"/>
      <c r="AU10" s="21"/>
      <c r="AV10" s="21"/>
      <c r="AW10" s="59"/>
      <c r="AX10" t="s" s="31">
        <v>9</v>
      </c>
      <c r="AY10" s="71">
        <v>22000</v>
      </c>
      <c r="AZ10" s="21"/>
      <c r="BA10" s="21"/>
      <c r="BB10" s="21"/>
      <c r="BC10" s="21"/>
      <c r="BD10" s="21"/>
      <c r="BE10" s="21"/>
      <c r="BF10" s="21"/>
      <c r="BG10" s="21"/>
      <c r="BH10" s="21"/>
      <c r="BI10" s="21"/>
      <c r="BJ10" s="21"/>
      <c r="BK10" s="21"/>
      <c r="BL10" s="21"/>
      <c r="BM10" s="59"/>
      <c r="BN10" t="s" s="31">
        <v>9</v>
      </c>
      <c r="BO10" s="71">
        <v>49000</v>
      </c>
      <c r="BP10" s="21"/>
      <c r="BQ10" s="21"/>
      <c r="BR10" s="21"/>
      <c r="BS10" s="21"/>
      <c r="BT10" s="21"/>
      <c r="BU10" s="21"/>
      <c r="BV10" s="21"/>
      <c r="BW10" s="21"/>
      <c r="BX10" s="21"/>
      <c r="BY10" s="21"/>
      <c r="BZ10" s="21"/>
      <c r="CA10" s="21"/>
      <c r="CB10" s="21"/>
      <c r="CC10" s="59"/>
      <c r="CD10" t="s" s="31">
        <v>9</v>
      </c>
      <c r="CE10" s="71">
        <v>88000</v>
      </c>
      <c r="CF10" s="21"/>
      <c r="CG10" s="21"/>
      <c r="CH10" s="21"/>
      <c r="CI10" s="21"/>
      <c r="CJ10" s="21"/>
      <c r="CK10" s="21"/>
      <c r="CL10" s="21"/>
      <c r="CM10" s="21"/>
      <c r="CN10" s="21"/>
      <c r="CO10" s="21"/>
      <c r="CP10" s="21"/>
      <c r="CQ10" s="21"/>
      <c r="CR10" s="21"/>
    </row>
    <row r="11" ht="15" customHeight="1">
      <c r="A11" s="66"/>
      <c r="B11" s="67"/>
      <c r="C11" t="s" s="68">
        <v>11</v>
      </c>
      <c r="D11" s="72">
        <v>0.0349</v>
      </c>
      <c r="E11" s="70"/>
      <c r="F11" s="21"/>
      <c r="G11" s="21"/>
      <c r="H11" s="21"/>
      <c r="I11" s="21"/>
      <c r="J11" s="21"/>
      <c r="K11" s="21"/>
      <c r="L11" s="21"/>
      <c r="M11" s="21"/>
      <c r="N11" s="21"/>
      <c r="O11" s="21"/>
      <c r="P11" s="21"/>
      <c r="Q11" s="59"/>
      <c r="R11" t="s" s="31">
        <v>11</v>
      </c>
      <c r="S11" s="73">
        <v>0.109</v>
      </c>
      <c r="T11" s="21"/>
      <c r="U11" s="21"/>
      <c r="V11" s="21"/>
      <c r="W11" s="21"/>
      <c r="X11" s="21"/>
      <c r="Y11" s="21"/>
      <c r="Z11" s="21"/>
      <c r="AA11" s="21"/>
      <c r="AB11" s="21"/>
      <c r="AC11" s="21"/>
      <c r="AD11" s="21"/>
      <c r="AE11" s="21"/>
      <c r="AF11" s="21"/>
      <c r="AG11" s="59"/>
      <c r="AH11" t="s" s="31">
        <v>11</v>
      </c>
      <c r="AI11" s="73">
        <v>0.089</v>
      </c>
      <c r="AJ11" s="21"/>
      <c r="AK11" s="21"/>
      <c r="AL11" s="21"/>
      <c r="AM11" s="21"/>
      <c r="AN11" s="21"/>
      <c r="AO11" s="21"/>
      <c r="AP11" s="21"/>
      <c r="AQ11" s="21"/>
      <c r="AR11" s="21"/>
      <c r="AS11" s="21"/>
      <c r="AT11" s="21"/>
      <c r="AU11" s="21"/>
      <c r="AV11" s="21"/>
      <c r="AW11" s="59"/>
      <c r="AX11" t="s" s="31">
        <v>11</v>
      </c>
      <c r="AY11" s="73">
        <v>0.079</v>
      </c>
      <c r="AZ11" s="21"/>
      <c r="BA11" s="21"/>
      <c r="BB11" s="21"/>
      <c r="BC11" s="21"/>
      <c r="BD11" s="21"/>
      <c r="BE11" s="21"/>
      <c r="BF11" s="21"/>
      <c r="BG11" s="21"/>
      <c r="BH11" s="21"/>
      <c r="BI11" s="21"/>
      <c r="BJ11" s="21"/>
      <c r="BK11" s="21"/>
      <c r="BL11" s="21"/>
      <c r="BM11" s="59"/>
      <c r="BN11" t="s" s="31">
        <v>11</v>
      </c>
      <c r="BO11" s="73">
        <v>0.06619999999999999</v>
      </c>
      <c r="BP11" s="21"/>
      <c r="BQ11" s="21"/>
      <c r="BR11" s="21"/>
      <c r="BS11" s="21"/>
      <c r="BT11" s="21"/>
      <c r="BU11" s="21"/>
      <c r="BV11" s="21"/>
      <c r="BW11" s="21"/>
      <c r="BX11" s="21"/>
      <c r="BY11" s="21"/>
      <c r="BZ11" s="21"/>
      <c r="CA11" s="21"/>
      <c r="CB11" s="21"/>
      <c r="CC11" s="59"/>
      <c r="CD11" t="s" s="31">
        <v>11</v>
      </c>
      <c r="CE11" s="73">
        <v>0.05625</v>
      </c>
      <c r="CF11" s="21"/>
      <c r="CG11" s="21"/>
      <c r="CH11" s="21"/>
      <c r="CI11" s="21"/>
      <c r="CJ11" s="21"/>
      <c r="CK11" s="21"/>
      <c r="CL11" s="21"/>
      <c r="CM11" s="21"/>
      <c r="CN11" s="21"/>
      <c r="CO11" s="21"/>
      <c r="CP11" s="21"/>
      <c r="CQ11" s="21"/>
      <c r="CR11" s="21"/>
    </row>
    <row r="12" ht="15" customHeight="1">
      <c r="A12" s="66"/>
      <c r="B12" s="67"/>
      <c r="C12" t="s" s="68">
        <v>13</v>
      </c>
      <c r="D12" s="69">
        <v>285.44</v>
      </c>
      <c r="E12" s="70"/>
      <c r="F12" s="21"/>
      <c r="G12" s="21"/>
      <c r="H12" s="21"/>
      <c r="I12" s="21"/>
      <c r="J12" s="21"/>
      <c r="K12" s="21"/>
      <c r="L12" s="21"/>
      <c r="M12" s="21"/>
      <c r="N12" s="21"/>
      <c r="O12" s="21"/>
      <c r="P12" s="21"/>
      <c r="Q12" s="59"/>
      <c r="R12" t="s" s="31">
        <v>13</v>
      </c>
      <c r="S12" s="71">
        <v>496</v>
      </c>
      <c r="T12" s="21"/>
      <c r="U12" s="21"/>
      <c r="V12" s="21"/>
      <c r="W12" s="21"/>
      <c r="X12" s="21"/>
      <c r="Y12" s="21"/>
      <c r="Z12" s="21"/>
      <c r="AA12" s="21"/>
      <c r="AB12" s="21"/>
      <c r="AC12" s="21"/>
      <c r="AD12" s="21"/>
      <c r="AE12" s="21"/>
      <c r="AF12" s="21"/>
      <c r="AG12" s="59"/>
      <c r="AH12" t="s" s="31">
        <v>14</v>
      </c>
      <c r="AI12" s="71">
        <v>345</v>
      </c>
      <c r="AJ12" s="21"/>
      <c r="AK12" s="21"/>
      <c r="AL12" s="21"/>
      <c r="AM12" s="21"/>
      <c r="AN12" s="21"/>
      <c r="AO12" s="21"/>
      <c r="AP12" s="21"/>
      <c r="AQ12" s="21"/>
      <c r="AR12" s="21"/>
      <c r="AS12" s="21"/>
      <c r="AT12" s="21"/>
      <c r="AU12" s="21"/>
      <c r="AV12" s="21"/>
      <c r="AW12" s="59"/>
      <c r="AX12" t="s" s="31">
        <v>14</v>
      </c>
      <c r="AY12" s="71">
        <v>428</v>
      </c>
      <c r="AZ12" s="21"/>
      <c r="BA12" s="21"/>
      <c r="BB12" s="21"/>
      <c r="BC12" s="21"/>
      <c r="BD12" s="21"/>
      <c r="BE12" s="21"/>
      <c r="BF12" s="21"/>
      <c r="BG12" s="21"/>
      <c r="BH12" s="21"/>
      <c r="BI12" s="21"/>
      <c r="BJ12" s="21"/>
      <c r="BK12" s="21"/>
      <c r="BL12" s="21"/>
      <c r="BM12" s="59"/>
      <c r="BN12" t="s" s="31">
        <v>14</v>
      </c>
      <c r="BO12" s="71">
        <v>581.6900000000001</v>
      </c>
      <c r="BP12" s="21"/>
      <c r="BQ12" s="21"/>
      <c r="BR12" s="21"/>
      <c r="BS12" s="21"/>
      <c r="BT12" s="21"/>
      <c r="BU12" s="21"/>
      <c r="BV12" s="21"/>
      <c r="BW12" s="21"/>
      <c r="BX12" s="21"/>
      <c r="BY12" s="21"/>
      <c r="BZ12" s="21"/>
      <c r="CA12" s="21"/>
      <c r="CB12" s="21"/>
      <c r="CC12" s="59"/>
      <c r="CD12" t="s" s="31">
        <v>14</v>
      </c>
      <c r="CE12" s="71">
        <v>600</v>
      </c>
      <c r="CF12" s="21"/>
      <c r="CG12" s="21"/>
      <c r="CH12" s="21"/>
      <c r="CI12" s="21"/>
      <c r="CJ12" s="21"/>
      <c r="CK12" s="21"/>
      <c r="CL12" s="21"/>
      <c r="CM12" s="21"/>
      <c r="CN12" s="21"/>
      <c r="CO12" s="21"/>
      <c r="CP12" s="21"/>
      <c r="CQ12" s="21"/>
      <c r="CR12" s="21"/>
    </row>
    <row r="13" ht="15" customHeight="1">
      <c r="A13" s="66"/>
      <c r="B13" s="67"/>
      <c r="C13" t="s" s="30">
        <v>16</v>
      </c>
      <c r="D13" s="74">
        <f>P111</f>
        <v>40738</v>
      </c>
      <c r="E13" s="21"/>
      <c r="F13" s="21"/>
      <c r="G13" s="21"/>
      <c r="H13" s="21"/>
      <c r="I13" s="21"/>
      <c r="J13" s="21"/>
      <c r="K13" s="21"/>
      <c r="L13" s="21"/>
      <c r="M13" s="21"/>
      <c r="N13" s="21"/>
      <c r="O13" s="21"/>
      <c r="P13" s="21"/>
      <c r="Q13" s="59"/>
      <c r="R13" t="s" s="31">
        <v>16</v>
      </c>
      <c r="S13" s="75">
        <f>AF111</f>
        <v>40953</v>
      </c>
      <c r="T13" s="21"/>
      <c r="U13" s="21"/>
      <c r="V13" s="21"/>
      <c r="W13" s="21"/>
      <c r="X13" s="21"/>
      <c r="Y13" s="21"/>
      <c r="Z13" s="21"/>
      <c r="AA13" s="21"/>
      <c r="AB13" s="21"/>
      <c r="AC13" s="21"/>
      <c r="AD13" s="21"/>
      <c r="AE13" s="21"/>
      <c r="AF13" s="21"/>
      <c r="AG13" s="59"/>
      <c r="AH13" t="s" s="31">
        <v>16</v>
      </c>
      <c r="AI13" s="75">
        <f>AV111</f>
        <v>41257</v>
      </c>
      <c r="AJ13" s="21"/>
      <c r="AK13" s="21"/>
      <c r="AL13" s="21"/>
      <c r="AM13" s="21"/>
      <c r="AN13" s="21"/>
      <c r="AO13" s="21"/>
      <c r="AP13" s="21"/>
      <c r="AQ13" s="21"/>
      <c r="AR13" s="21"/>
      <c r="AS13" s="21"/>
      <c r="AT13" s="21"/>
      <c r="AU13" s="21"/>
      <c r="AV13" s="21"/>
      <c r="AW13" s="59"/>
      <c r="AX13" t="s" s="31">
        <v>16</v>
      </c>
      <c r="AY13" s="75">
        <f>BL111</f>
        <v>41469</v>
      </c>
      <c r="AZ13" s="21"/>
      <c r="BA13" s="21"/>
      <c r="BB13" s="21"/>
      <c r="BC13" s="21"/>
      <c r="BD13" s="21"/>
      <c r="BE13" s="21"/>
      <c r="BF13" s="21"/>
      <c r="BG13" s="21"/>
      <c r="BH13" s="21"/>
      <c r="BI13" s="21"/>
      <c r="BJ13" s="21"/>
      <c r="BK13" s="21"/>
      <c r="BL13" s="21"/>
      <c r="BM13" s="59"/>
      <c r="BN13" t="s" s="31">
        <v>16</v>
      </c>
      <c r="BO13" s="75">
        <f>CB111</f>
        <v>41896</v>
      </c>
      <c r="BP13" s="21"/>
      <c r="BQ13" s="21"/>
      <c r="BR13" s="21"/>
      <c r="BS13" s="21"/>
      <c r="BT13" s="21"/>
      <c r="BU13" s="21"/>
      <c r="BV13" s="21"/>
      <c r="BW13" s="21"/>
      <c r="BX13" s="21"/>
      <c r="BY13" s="21"/>
      <c r="BZ13" s="21"/>
      <c r="CA13" s="21"/>
      <c r="CB13" s="21"/>
      <c r="CC13" s="59"/>
      <c r="CD13" t="s" s="31">
        <v>16</v>
      </c>
      <c r="CE13" s="75">
        <f>CR111</f>
        <v>42627</v>
      </c>
      <c r="CF13" s="21"/>
      <c r="CG13" s="21"/>
      <c r="CH13" s="21"/>
      <c r="CI13" s="21"/>
      <c r="CJ13" s="21"/>
      <c r="CK13" s="21"/>
      <c r="CL13" s="21"/>
      <c r="CM13" s="21"/>
      <c r="CN13" s="21"/>
      <c r="CO13" s="21"/>
      <c r="CP13" s="21"/>
      <c r="CQ13" s="21"/>
      <c r="CR13" s="21"/>
    </row>
    <row r="14" ht="15" customHeight="1">
      <c r="A14" s="76"/>
      <c r="B14" s="77"/>
      <c r="C14" s="78"/>
      <c r="D14" s="79"/>
      <c r="E14" s="21"/>
      <c r="F14" s="21"/>
      <c r="G14" s="21"/>
      <c r="H14" s="21"/>
      <c r="I14" s="21"/>
      <c r="J14" s="21"/>
      <c r="K14" s="21"/>
      <c r="L14" s="21"/>
      <c r="M14" s="21"/>
      <c r="N14" s="21"/>
      <c r="O14" s="21"/>
      <c r="P14" s="21"/>
      <c r="Q14" s="59"/>
      <c r="R14" s="80"/>
      <c r="S14" s="21"/>
      <c r="T14" s="21"/>
      <c r="U14" s="21"/>
      <c r="V14" s="21"/>
      <c r="W14" s="21"/>
      <c r="X14" s="21"/>
      <c r="Y14" s="21"/>
      <c r="Z14" s="21"/>
      <c r="AA14" s="21"/>
      <c r="AB14" s="21"/>
      <c r="AC14" s="21"/>
      <c r="AD14" s="21"/>
      <c r="AE14" s="21"/>
      <c r="AF14" s="21"/>
      <c r="AG14" s="59"/>
      <c r="AH14" s="31"/>
      <c r="AI14" s="21"/>
      <c r="AJ14" s="21"/>
      <c r="AK14" s="21"/>
      <c r="AL14" s="21"/>
      <c r="AM14" s="21"/>
      <c r="AN14" s="21"/>
      <c r="AO14" s="21"/>
      <c r="AP14" s="21"/>
      <c r="AQ14" s="21"/>
      <c r="AR14" s="21"/>
      <c r="AS14" s="21"/>
      <c r="AT14" s="21"/>
      <c r="AU14" s="21"/>
      <c r="AV14" s="21"/>
      <c r="AW14" s="59"/>
      <c r="AX14" s="80"/>
      <c r="AY14" s="21"/>
      <c r="AZ14" s="21"/>
      <c r="BA14" s="21"/>
      <c r="BB14" s="21"/>
      <c r="BC14" s="21"/>
      <c r="BD14" s="21"/>
      <c r="BE14" s="21"/>
      <c r="BF14" s="21"/>
      <c r="BG14" s="21"/>
      <c r="BH14" s="21"/>
      <c r="BI14" s="21"/>
      <c r="BJ14" s="21"/>
      <c r="BK14" s="21"/>
      <c r="BL14" s="21"/>
      <c r="BM14" s="59"/>
      <c r="BN14" s="80"/>
      <c r="BO14" s="21"/>
      <c r="BP14" s="21"/>
      <c r="BQ14" s="21"/>
      <c r="BR14" s="21"/>
      <c r="BS14" s="21"/>
      <c r="BT14" s="21"/>
      <c r="BU14" s="21"/>
      <c r="BV14" s="21"/>
      <c r="BW14" s="21"/>
      <c r="BX14" s="21"/>
      <c r="BY14" s="21"/>
      <c r="BZ14" s="21"/>
      <c r="CA14" s="21"/>
      <c r="CB14" s="21"/>
      <c r="CC14" s="59"/>
      <c r="CD14" s="80"/>
      <c r="CE14" s="21"/>
      <c r="CF14" s="21"/>
      <c r="CG14" s="21"/>
      <c r="CH14" s="21"/>
      <c r="CI14" s="21"/>
      <c r="CJ14" s="21"/>
      <c r="CK14" s="21"/>
      <c r="CL14" s="21"/>
      <c r="CM14" s="21"/>
      <c r="CN14" s="21"/>
      <c r="CO14" s="21"/>
      <c r="CP14" s="21"/>
      <c r="CQ14" s="21"/>
      <c r="CR14" s="21"/>
    </row>
    <row r="15" ht="15" customHeight="1">
      <c r="A15" s="81"/>
      <c r="B15" s="82"/>
      <c r="C15" s="78"/>
      <c r="D15" s="20"/>
      <c r="E15" s="21"/>
      <c r="F15" s="21"/>
      <c r="G15" s="21"/>
      <c r="H15" s="21"/>
      <c r="I15" s="21"/>
      <c r="J15" s="21"/>
      <c r="K15" s="21"/>
      <c r="L15" s="21"/>
      <c r="M15" s="21"/>
      <c r="N15" s="21"/>
      <c r="O15" s="21"/>
      <c r="P15" s="21"/>
      <c r="Q15" s="59"/>
      <c r="R15" s="80"/>
      <c r="S15" s="21"/>
      <c r="T15" s="21"/>
      <c r="U15" s="21"/>
      <c r="V15" s="21"/>
      <c r="W15" s="21"/>
      <c r="X15" s="21"/>
      <c r="Y15" s="21"/>
      <c r="Z15" s="21"/>
      <c r="AA15" s="21"/>
      <c r="AB15" s="21"/>
      <c r="AC15" s="21"/>
      <c r="AD15" s="21"/>
      <c r="AE15" s="21"/>
      <c r="AF15" s="21"/>
      <c r="AG15" s="59"/>
      <c r="AH15" s="80"/>
      <c r="AI15" s="21"/>
      <c r="AJ15" s="21"/>
      <c r="AK15" s="21"/>
      <c r="AL15" s="21"/>
      <c r="AM15" s="21"/>
      <c r="AN15" s="21"/>
      <c r="AO15" s="21"/>
      <c r="AP15" s="21"/>
      <c r="AQ15" s="21"/>
      <c r="AR15" s="21"/>
      <c r="AS15" s="21"/>
      <c r="AT15" s="21"/>
      <c r="AU15" s="21"/>
      <c r="AV15" s="21"/>
      <c r="AW15" s="59"/>
      <c r="AX15" s="80"/>
      <c r="AY15" s="21"/>
      <c r="AZ15" s="21"/>
      <c r="BA15" s="21"/>
      <c r="BB15" s="21"/>
      <c r="BC15" s="21"/>
      <c r="BD15" s="21"/>
      <c r="BE15" s="21"/>
      <c r="BF15" s="21"/>
      <c r="BG15" s="21"/>
      <c r="BH15" s="21"/>
      <c r="BI15" s="21"/>
      <c r="BJ15" s="21"/>
      <c r="BK15" s="21"/>
      <c r="BL15" s="21"/>
      <c r="BM15" s="59"/>
      <c r="BN15" s="80"/>
      <c r="BO15" s="21"/>
      <c r="BP15" s="21"/>
      <c r="BQ15" s="21"/>
      <c r="BR15" s="21"/>
      <c r="BS15" s="21"/>
      <c r="BT15" s="21"/>
      <c r="BU15" s="21"/>
      <c r="BV15" s="21"/>
      <c r="BW15" s="21"/>
      <c r="BX15" s="21"/>
      <c r="BY15" s="21"/>
      <c r="BZ15" s="21"/>
      <c r="CA15" s="21"/>
      <c r="CB15" s="21"/>
      <c r="CC15" s="59"/>
      <c r="CD15" s="80"/>
      <c r="CE15" s="21"/>
      <c r="CF15" s="21"/>
      <c r="CG15" s="21"/>
      <c r="CH15" s="21"/>
      <c r="CI15" s="21"/>
      <c r="CJ15" s="21"/>
      <c r="CK15" s="21"/>
      <c r="CL15" s="21"/>
      <c r="CM15" s="21"/>
      <c r="CN15" s="21"/>
      <c r="CO15" s="21"/>
      <c r="CP15" s="21"/>
      <c r="CQ15" s="21"/>
      <c r="CR15" s="21"/>
    </row>
    <row r="16" ht="26.7" customHeight="1">
      <c r="A16" t="s" s="83">
        <v>17</v>
      </c>
      <c r="B16" t="s" s="84">
        <v>18</v>
      </c>
      <c r="C16" s="78"/>
      <c r="D16" t="s" s="85">
        <v>19</v>
      </c>
      <c r="E16" t="s" s="86">
        <v>20</v>
      </c>
      <c r="F16" t="s" s="86">
        <v>21</v>
      </c>
      <c r="G16" t="s" s="86">
        <v>22</v>
      </c>
      <c r="H16" t="s" s="87">
        <v>23</v>
      </c>
      <c r="I16" t="s" s="87">
        <v>24</v>
      </c>
      <c r="J16" t="s" s="86">
        <v>25</v>
      </c>
      <c r="K16" t="s" s="88">
        <v>26</v>
      </c>
      <c r="L16" t="s" s="86">
        <v>27</v>
      </c>
      <c r="M16" t="s" s="86">
        <v>28</v>
      </c>
      <c r="N16" t="s" s="86">
        <v>29</v>
      </c>
      <c r="O16" t="s" s="86">
        <v>30</v>
      </c>
      <c r="P16" t="s" s="86">
        <v>31</v>
      </c>
      <c r="Q16" s="89"/>
      <c r="R16" s="80"/>
      <c r="S16" t="s" s="85">
        <v>19</v>
      </c>
      <c r="T16" t="s" s="86">
        <v>20</v>
      </c>
      <c r="U16" t="s" s="86">
        <v>21</v>
      </c>
      <c r="V16" t="s" s="86">
        <v>22</v>
      </c>
      <c r="W16" t="s" s="86">
        <v>32</v>
      </c>
      <c r="X16" t="s" s="87">
        <v>33</v>
      </c>
      <c r="Y16" t="s" s="87">
        <v>24</v>
      </c>
      <c r="Z16" t="s" s="86">
        <v>25</v>
      </c>
      <c r="AA16" t="s" s="88">
        <v>26</v>
      </c>
      <c r="AB16" t="s" s="86">
        <v>27</v>
      </c>
      <c r="AC16" t="s" s="86">
        <v>28</v>
      </c>
      <c r="AD16" t="s" s="86">
        <v>29</v>
      </c>
      <c r="AE16" t="s" s="86">
        <v>30</v>
      </c>
      <c r="AF16" t="s" s="86">
        <v>31</v>
      </c>
      <c r="AG16" s="90"/>
      <c r="AH16" s="80"/>
      <c r="AI16" t="s" s="85">
        <v>19</v>
      </c>
      <c r="AJ16" t="s" s="86">
        <v>20</v>
      </c>
      <c r="AK16" t="s" s="86">
        <v>21</v>
      </c>
      <c r="AL16" t="s" s="86">
        <v>22</v>
      </c>
      <c r="AM16" t="s" s="86">
        <v>32</v>
      </c>
      <c r="AN16" t="s" s="87">
        <v>33</v>
      </c>
      <c r="AO16" t="s" s="87">
        <v>24</v>
      </c>
      <c r="AP16" t="s" s="86">
        <v>25</v>
      </c>
      <c r="AQ16" t="s" s="88">
        <v>26</v>
      </c>
      <c r="AR16" t="s" s="86">
        <v>27</v>
      </c>
      <c r="AS16" t="s" s="86">
        <v>28</v>
      </c>
      <c r="AT16" t="s" s="86">
        <v>29</v>
      </c>
      <c r="AU16" t="s" s="86">
        <v>30</v>
      </c>
      <c r="AV16" t="s" s="86">
        <v>31</v>
      </c>
      <c r="AW16" s="90"/>
      <c r="AX16" s="80"/>
      <c r="AY16" t="s" s="85">
        <v>19</v>
      </c>
      <c r="AZ16" t="s" s="86">
        <v>20</v>
      </c>
      <c r="BA16" t="s" s="86">
        <v>21</v>
      </c>
      <c r="BB16" t="s" s="86">
        <v>22</v>
      </c>
      <c r="BC16" t="s" s="86">
        <v>32</v>
      </c>
      <c r="BD16" t="s" s="87">
        <v>33</v>
      </c>
      <c r="BE16" t="s" s="87">
        <v>24</v>
      </c>
      <c r="BF16" t="s" s="86">
        <v>25</v>
      </c>
      <c r="BG16" t="s" s="88">
        <v>26</v>
      </c>
      <c r="BH16" t="s" s="86">
        <v>27</v>
      </c>
      <c r="BI16" t="s" s="86">
        <v>28</v>
      </c>
      <c r="BJ16" t="s" s="86">
        <v>29</v>
      </c>
      <c r="BK16" t="s" s="86">
        <v>30</v>
      </c>
      <c r="BL16" t="s" s="86">
        <v>31</v>
      </c>
      <c r="BM16" s="90"/>
      <c r="BN16" s="80"/>
      <c r="BO16" t="s" s="85">
        <v>19</v>
      </c>
      <c r="BP16" t="s" s="86">
        <v>20</v>
      </c>
      <c r="BQ16" t="s" s="86">
        <v>21</v>
      </c>
      <c r="BR16" t="s" s="86">
        <v>22</v>
      </c>
      <c r="BS16" t="s" s="86">
        <v>32</v>
      </c>
      <c r="BT16" t="s" s="87">
        <v>33</v>
      </c>
      <c r="BU16" t="s" s="87">
        <v>24</v>
      </c>
      <c r="BV16" t="s" s="86">
        <v>25</v>
      </c>
      <c r="BW16" t="s" s="88">
        <v>26</v>
      </c>
      <c r="BX16" t="s" s="86">
        <v>27</v>
      </c>
      <c r="BY16" t="s" s="86">
        <v>28</v>
      </c>
      <c r="BZ16" t="s" s="86">
        <v>29</v>
      </c>
      <c r="CA16" t="s" s="86">
        <v>30</v>
      </c>
      <c r="CB16" t="s" s="86">
        <v>31</v>
      </c>
      <c r="CC16" s="90"/>
      <c r="CD16" s="80"/>
      <c r="CE16" t="s" s="85">
        <v>19</v>
      </c>
      <c r="CF16" t="s" s="86">
        <v>20</v>
      </c>
      <c r="CG16" t="s" s="86">
        <v>21</v>
      </c>
      <c r="CH16" t="s" s="86">
        <v>22</v>
      </c>
      <c r="CI16" t="s" s="86">
        <v>32</v>
      </c>
      <c r="CJ16" t="s" s="87">
        <v>33</v>
      </c>
      <c r="CK16" t="s" s="87">
        <v>24</v>
      </c>
      <c r="CL16" t="s" s="86">
        <v>25</v>
      </c>
      <c r="CM16" t="s" s="88">
        <v>26</v>
      </c>
      <c r="CN16" t="s" s="86">
        <v>27</v>
      </c>
      <c r="CO16" t="s" s="86">
        <v>28</v>
      </c>
      <c r="CP16" t="s" s="86">
        <v>29</v>
      </c>
      <c r="CQ16" t="s" s="86">
        <v>30</v>
      </c>
      <c r="CR16" t="s" s="86">
        <v>31</v>
      </c>
    </row>
    <row r="17" ht="15" customHeight="1">
      <c r="A17" s="91"/>
      <c r="B17" s="92"/>
      <c r="C17" s="93">
        <v>40616</v>
      </c>
      <c r="D17" s="94">
        <f>D10</f>
        <v>8000</v>
      </c>
      <c r="E17" s="95">
        <f>D11</f>
        <v>0.0349</v>
      </c>
      <c r="F17" s="96"/>
      <c r="G17" s="21"/>
      <c r="H17" s="97"/>
      <c r="I17" s="97"/>
      <c r="J17" s="96">
        <f>D17+F17-G17-H17</f>
        <v>8000</v>
      </c>
      <c r="K17" t="b" s="21">
        <f>IF(J17&gt;0,FALSE(),TRUE())</f>
        <v>0</v>
      </c>
      <c r="L17" s="96"/>
      <c r="M17" s="96">
        <f>IF(K17,0,J17)</f>
        <v>8000</v>
      </c>
      <c r="N17" s="21"/>
      <c r="O17" s="21"/>
      <c r="P17" s="21"/>
      <c r="Q17" s="59"/>
      <c r="R17" s="98">
        <f>C17</f>
        <v>40616</v>
      </c>
      <c r="S17" s="94">
        <f>S10</f>
        <v>12000</v>
      </c>
      <c r="T17" s="95">
        <f>S11</f>
        <v>0.109</v>
      </c>
      <c r="U17" s="96"/>
      <c r="V17" s="21"/>
      <c r="W17" s="21"/>
      <c r="X17" s="97"/>
      <c r="Y17" s="97"/>
      <c r="Z17" s="96">
        <f>S17+U17-W17-V17-X17</f>
        <v>12000</v>
      </c>
      <c r="AA17" t="b" s="21">
        <f>IF(Z17&gt;0,FALSE(),TRUE())</f>
        <v>0</v>
      </c>
      <c r="AB17" s="96"/>
      <c r="AC17" s="96">
        <f>IF(AA17,0,Z17)</f>
        <v>12000</v>
      </c>
      <c r="AD17" s="21"/>
      <c r="AE17" s="21"/>
      <c r="AF17" s="21"/>
      <c r="AG17" s="59"/>
      <c r="AH17" s="98">
        <f>C17</f>
        <v>40616</v>
      </c>
      <c r="AI17" s="94">
        <f>AI10</f>
        <v>20000</v>
      </c>
      <c r="AJ17" s="95">
        <f>AI11</f>
        <v>0.089</v>
      </c>
      <c r="AK17" s="96"/>
      <c r="AL17" s="21"/>
      <c r="AM17" s="21"/>
      <c r="AN17" s="97"/>
      <c r="AO17" s="97"/>
      <c r="AP17" s="96">
        <f>AI17+AK17-AM17-AL17-AN17</f>
        <v>20000</v>
      </c>
      <c r="AQ17" t="b" s="21">
        <f>IF(AP17&gt;0,FALSE(),TRUE())</f>
        <v>0</v>
      </c>
      <c r="AR17" s="96"/>
      <c r="AS17" s="96">
        <f>IF(AQ17,0,AP17)</f>
        <v>20000</v>
      </c>
      <c r="AT17" s="21"/>
      <c r="AU17" s="21"/>
      <c r="AV17" s="21"/>
      <c r="AW17" s="59"/>
      <c r="AX17" s="98">
        <f>C17</f>
        <v>40616</v>
      </c>
      <c r="AY17" s="94">
        <f>AY10</f>
        <v>22000</v>
      </c>
      <c r="AZ17" s="95">
        <f>AY11</f>
        <v>0.079</v>
      </c>
      <c r="BA17" s="96"/>
      <c r="BB17" s="21"/>
      <c r="BC17" s="21"/>
      <c r="BD17" s="97"/>
      <c r="BE17" s="97"/>
      <c r="BF17" s="96">
        <f>AY17+BA17-BC17-BB17-BD17</f>
        <v>22000</v>
      </c>
      <c r="BG17" t="b" s="21">
        <f>IF(BF17&gt;0,FALSE(),TRUE())</f>
        <v>0</v>
      </c>
      <c r="BH17" s="96"/>
      <c r="BI17" s="96">
        <f>IF(BG17,0,BF17)</f>
        <v>22000</v>
      </c>
      <c r="BJ17" s="21"/>
      <c r="BK17" s="21"/>
      <c r="BL17" s="21"/>
      <c r="BM17" s="59"/>
      <c r="BN17" s="98">
        <f>C17</f>
        <v>40616</v>
      </c>
      <c r="BO17" s="94">
        <f>BO10</f>
        <v>49000</v>
      </c>
      <c r="BP17" s="95">
        <f>BO11</f>
        <v>0.06619999999999999</v>
      </c>
      <c r="BQ17" s="96"/>
      <c r="BR17" s="21"/>
      <c r="BS17" s="21"/>
      <c r="BT17" s="97"/>
      <c r="BU17" s="97"/>
      <c r="BV17" s="96">
        <f>BO17+BQ17-BR17-BS17-BT17-BU17</f>
        <v>49000</v>
      </c>
      <c r="BW17" t="b" s="21">
        <f>IF(BV17&gt;0,FALSE(),TRUE())</f>
        <v>0</v>
      </c>
      <c r="BX17" s="96"/>
      <c r="BY17" s="96">
        <f>IF(BW17,0,BV17)</f>
        <v>49000</v>
      </c>
      <c r="BZ17" s="21"/>
      <c r="CA17" s="21"/>
      <c r="CB17" s="21"/>
      <c r="CC17" s="59"/>
      <c r="CD17" s="98">
        <f>C17</f>
        <v>40616</v>
      </c>
      <c r="CE17" s="94">
        <f>CE10</f>
        <v>88000</v>
      </c>
      <c r="CF17" s="95">
        <f>CE11</f>
        <v>0.05625</v>
      </c>
      <c r="CG17" s="96"/>
      <c r="CH17" s="21"/>
      <c r="CI17" s="21"/>
      <c r="CJ17" s="97"/>
      <c r="CK17" s="97"/>
      <c r="CL17" s="96">
        <f>CE17+CG17-CH17-CI17-CJ17-CK17</f>
        <v>88000</v>
      </c>
      <c r="CM17" t="b" s="21">
        <f>IF(CL17&gt;0,FALSE(),TRUE())</f>
        <v>0</v>
      </c>
      <c r="CN17" s="96"/>
      <c r="CO17" s="96">
        <f>IF(CM17,0,CL17)</f>
        <v>88000</v>
      </c>
      <c r="CP17" s="21"/>
      <c r="CQ17" s="21"/>
      <c r="CR17" s="21"/>
    </row>
    <row r="18" ht="15" customHeight="1">
      <c r="A18" s="99">
        <f>D18+S18+AI18+AY18+BO18+CE18</f>
        <v>199000</v>
      </c>
      <c r="B18" s="100">
        <f>D18+S18+AI18+AY18</f>
        <v>62000</v>
      </c>
      <c r="C18" s="101">
        <f>EDATE(C17,1)</f>
        <v>40647</v>
      </c>
      <c r="D18" s="94">
        <f>M17</f>
        <v>8000</v>
      </c>
      <c r="E18" s="95">
        <f>E17</f>
        <v>0.0349</v>
      </c>
      <c r="F18" s="96">
        <f>D18*E18/12</f>
        <v>23.26666666666667</v>
      </c>
      <c r="G18" s="96">
        <f>D12</f>
        <v>285.44</v>
      </c>
      <c r="H18" s="71">
        <v>4034</v>
      </c>
      <c r="I18" s="71">
        <v>763.87</v>
      </c>
      <c r="J18" s="96">
        <f>D18+F18-G18-H18-I18</f>
        <v>2939.956666666667</v>
      </c>
      <c r="K18" t="b" s="21">
        <f>IF(J18&gt;0,FALSE(),TRUE())</f>
        <v>0</v>
      </c>
      <c r="L18" s="96">
        <f>IF((D18+F18)&gt;(G18+H18+I18),(G18+H18+I18),(D18+F18))</f>
        <v>5083.309999999999</v>
      </c>
      <c r="M18" s="96">
        <f>IF(K18,0,J18)</f>
        <v>2939.956666666667</v>
      </c>
      <c r="N18" s="96">
        <f>IF(M18&gt;0,0,J18)</f>
        <v>0</v>
      </c>
      <c r="O18" s="102">
        <f>IF(AND(NOT(K17),K18),1,0)</f>
        <v>0</v>
      </c>
      <c r="P18" s="103">
        <f>IF(O18,C18,P17)</f>
        <v>0</v>
      </c>
      <c r="Q18" s="104"/>
      <c r="R18" s="98">
        <f>EDATE(R17,1)</f>
        <v>40647</v>
      </c>
      <c r="S18" s="94">
        <f>AC17</f>
        <v>12000</v>
      </c>
      <c r="T18" s="95">
        <f>T17</f>
        <v>0.109</v>
      </c>
      <c r="U18" s="96">
        <f>S18*T18/12</f>
        <v>109</v>
      </c>
      <c r="V18" s="96">
        <f>S12</f>
        <v>496</v>
      </c>
      <c r="W18" s="96">
        <f>N18</f>
        <v>0</v>
      </c>
      <c r="X18" s="71"/>
      <c r="Y18" s="71">
        <f>Y17</f>
        <v>0</v>
      </c>
      <c r="Z18" s="96">
        <f>S18+U18-V18-W18-X18-Y18</f>
        <v>11613</v>
      </c>
      <c r="AA18" t="b" s="21">
        <f>IF(Z18&gt;0,FALSE(),TRUE())</f>
        <v>0</v>
      </c>
      <c r="AB18" s="96">
        <f>IF((S18+U18)&gt;(W18+V18+X18+Y18),(W18+V18+X18+Y18),(S18+U18))</f>
        <v>496</v>
      </c>
      <c r="AC18" s="96">
        <f>IF(AA18,0,Z18)</f>
        <v>11613</v>
      </c>
      <c r="AD18" s="96">
        <f>IF(AC18&gt;0,0,Z18)</f>
        <v>0</v>
      </c>
      <c r="AE18" s="102">
        <f>IF(AND(NOT(AA17),AA18),1,0)</f>
        <v>0</v>
      </c>
      <c r="AF18" s="103">
        <f>IF(AE18,R18,AF17)</f>
        <v>0</v>
      </c>
      <c r="AG18" s="105"/>
      <c r="AH18" s="98">
        <f>EDATE(AH17,1)</f>
        <v>40647</v>
      </c>
      <c r="AI18" s="94">
        <f>AS17</f>
        <v>20000</v>
      </c>
      <c r="AJ18" s="95">
        <f>AJ17</f>
        <v>0.089</v>
      </c>
      <c r="AK18" s="96">
        <f>AI18*AJ18/12</f>
        <v>148.3333333333333</v>
      </c>
      <c r="AL18" s="96">
        <f>AI12</f>
        <v>345</v>
      </c>
      <c r="AM18" s="96">
        <f>AD18</f>
        <v>0</v>
      </c>
      <c r="AN18" s="71">
        <v>-134</v>
      </c>
      <c r="AO18" s="71">
        <f>AO17</f>
        <v>0</v>
      </c>
      <c r="AP18" s="96">
        <f>AI18+AK18-AL18-AM18-AN18-AO18</f>
        <v>19937.333333333332</v>
      </c>
      <c r="AQ18" t="b" s="21">
        <f>IF(AP18&gt;0,FALSE(),TRUE())</f>
        <v>0</v>
      </c>
      <c r="AR18" s="96">
        <f>IF((AI18+AK18)&gt;(AM18+AL18+AN18+AO18),(AM18+AL18+AN18+AO18),(AI18+AK18))</f>
        <v>211</v>
      </c>
      <c r="AS18" s="96">
        <f>IF(AQ18,0,AP18)</f>
        <v>19937.333333333332</v>
      </c>
      <c r="AT18" s="96">
        <f>IF(AS18&gt;0,0,AP18)</f>
        <v>0</v>
      </c>
      <c r="AU18" s="102">
        <f>IF(AND(NOT(AQ17),AQ18),1,0)</f>
        <v>0</v>
      </c>
      <c r="AV18" s="103">
        <f>IF(AU18,AH18,AV17)</f>
        <v>0</v>
      </c>
      <c r="AW18" s="105"/>
      <c r="AX18" s="98">
        <f>EDATE(AX17,1)</f>
        <v>40647</v>
      </c>
      <c r="AY18" s="94">
        <f>BI17</f>
        <v>22000</v>
      </c>
      <c r="AZ18" s="95">
        <f>AZ17</f>
        <v>0.079</v>
      </c>
      <c r="BA18" s="96">
        <f>AY18*AZ18/12</f>
        <v>144.8333333333333</v>
      </c>
      <c r="BB18" s="96">
        <f>AY12</f>
        <v>428</v>
      </c>
      <c r="BC18" s="96">
        <f>AT18</f>
        <v>0</v>
      </c>
      <c r="BD18" s="71"/>
      <c r="BE18" s="71">
        <f>BE17</f>
        <v>0</v>
      </c>
      <c r="BF18" s="96">
        <f>AY18+BA18-BB18-BC18-BD18-BE18</f>
        <v>21716.833333333332</v>
      </c>
      <c r="BG18" t="b" s="21">
        <f>IF(BF18&gt;0,FALSE(),TRUE())</f>
        <v>0</v>
      </c>
      <c r="BH18" s="96">
        <f>IF((AY18+BA18)&gt;(BC18+BB18+BD18+BE18),(BC18+BB18+BD18+BE18),(AY18+BA18))</f>
        <v>428</v>
      </c>
      <c r="BI18" s="96">
        <f>IF(BG18,0,BF18)</f>
        <v>21716.833333333332</v>
      </c>
      <c r="BJ18" s="96">
        <f>IF(BI18&gt;0,0,BF18)</f>
        <v>0</v>
      </c>
      <c r="BK18" s="102">
        <f>IF(AND(NOT(BG17),BG18),1,0)</f>
        <v>0</v>
      </c>
      <c r="BL18" s="103">
        <f>IF(BK18,AX18,BL17)</f>
        <v>0</v>
      </c>
      <c r="BM18" s="105"/>
      <c r="BN18" s="98">
        <f>EDATE(BN17,1)</f>
        <v>40647</v>
      </c>
      <c r="BO18" s="94">
        <f>BY17</f>
        <v>49000</v>
      </c>
      <c r="BP18" s="95">
        <f>BP17</f>
        <v>0.06619999999999999</v>
      </c>
      <c r="BQ18" s="96">
        <f>BO18*BP18/12</f>
        <v>270.3166666666667</v>
      </c>
      <c r="BR18" s="96">
        <f>BO12</f>
        <v>581.6900000000001</v>
      </c>
      <c r="BS18" s="96">
        <f>BJ18</f>
        <v>0</v>
      </c>
      <c r="BT18" s="71"/>
      <c r="BU18" s="71">
        <f>BU17</f>
        <v>0</v>
      </c>
      <c r="BV18" s="96">
        <f>BO18+BQ18-BR18-BS18-BT18-BU18</f>
        <v>48688.626666666663</v>
      </c>
      <c r="BW18" t="b" s="21">
        <f>IF(BV18&gt;0,FALSE(),TRUE())</f>
        <v>0</v>
      </c>
      <c r="BX18" s="96">
        <f>IF((BO18+BQ18)&gt;(BS18+BR18+BT18+BU18),(BS18+BR18+BT18+BU18),(BO18+BQ18))</f>
        <v>581.6900000000001</v>
      </c>
      <c r="BY18" s="96">
        <f>IF(BW18,0,BV18)</f>
        <v>48688.626666666663</v>
      </c>
      <c r="BZ18" s="96">
        <f>IF(BY18&gt;0,0,BV18)</f>
        <v>0</v>
      </c>
      <c r="CA18" s="102">
        <f>IF(AND(NOT(BW17),BW18),1,0)</f>
        <v>0</v>
      </c>
      <c r="CB18" s="103">
        <f>IF(CA18,BN18,CB17)</f>
        <v>0</v>
      </c>
      <c r="CC18" s="105"/>
      <c r="CD18" s="98">
        <f>EDATE(CD17,1)</f>
        <v>40647</v>
      </c>
      <c r="CE18" s="94">
        <f>CO17</f>
        <v>88000</v>
      </c>
      <c r="CF18" s="95">
        <f>CF17</f>
        <v>0.05625</v>
      </c>
      <c r="CG18" s="96">
        <f>CE18*CF18/12</f>
        <v>412.5</v>
      </c>
      <c r="CH18" s="96">
        <f>CE12</f>
        <v>600</v>
      </c>
      <c r="CI18" s="96">
        <f>BZ18</f>
        <v>0</v>
      </c>
      <c r="CJ18" s="71"/>
      <c r="CK18" s="71">
        <f>CK17</f>
        <v>0</v>
      </c>
      <c r="CL18" s="96">
        <f>CE18+CG18-CH18-CI18-CJ18-CK18</f>
        <v>87812.5</v>
      </c>
      <c r="CM18" t="b" s="21">
        <f>IF(CL18&gt;0,FALSE(),TRUE())</f>
        <v>0</v>
      </c>
      <c r="CN18" s="96">
        <f>IF((CE18+CG18)&gt;(CI18+CH18+CJ18+CK18),(CI18+CH18+CJ18+CK18),(CE18+CG18))</f>
        <v>600</v>
      </c>
      <c r="CO18" s="96">
        <f>IF(CM18,0,CL18)</f>
        <v>87812.5</v>
      </c>
      <c r="CP18" s="96">
        <f>IF(CO18&gt;0,0,CL18)</f>
        <v>0</v>
      </c>
      <c r="CQ18" s="102">
        <f>IF(AND(NOT(CM17),CM18),1,0)</f>
        <v>0</v>
      </c>
      <c r="CR18" s="103">
        <f>IF(CQ18,CD18,CR17)</f>
        <v>0</v>
      </c>
    </row>
    <row r="19" ht="15" customHeight="1">
      <c r="A19" s="99">
        <f>D19+S19+AI19+AY19+BO19+CE19</f>
        <v>192708.25</v>
      </c>
      <c r="B19" s="100">
        <f>D19+S19+AI19+AY19</f>
        <v>56207.123333333337</v>
      </c>
      <c r="C19" s="101">
        <f>EDATE(C18,1)</f>
        <v>40677</v>
      </c>
      <c r="D19" s="94">
        <f>M18</f>
        <v>2939.956666666667</v>
      </c>
      <c r="E19" s="95">
        <f>E18</f>
        <v>0.0349</v>
      </c>
      <c r="F19" s="96">
        <f>D19*E19/12</f>
        <v>8.550373972222223</v>
      </c>
      <c r="G19" s="96">
        <f>G18</f>
        <v>285.44</v>
      </c>
      <c r="H19" s="71"/>
      <c r="I19" s="71">
        <f>I18</f>
        <v>763.87</v>
      </c>
      <c r="J19" s="96">
        <f>D19+F19-G19-H19-I19</f>
        <v>1899.197040638889</v>
      </c>
      <c r="K19" t="b" s="21">
        <f>IF(J19&gt;0,FALSE(),TRUE())</f>
        <v>0</v>
      </c>
      <c r="L19" s="96">
        <f>IF((D19+F19)&gt;(G19+H19+I19),(G19+H19+I19),(D19+F19))</f>
        <v>1049.31</v>
      </c>
      <c r="M19" s="96">
        <f>IF(K19,0,J19)</f>
        <v>1899.197040638889</v>
      </c>
      <c r="N19" s="96">
        <f>IF(M19&gt;0,0,-J19)</f>
        <v>0</v>
      </c>
      <c r="O19" s="102">
        <f>IF(AND(NOT(K18),K19),1,0)</f>
        <v>0</v>
      </c>
      <c r="P19" s="103">
        <f>IF(O19,C19,P18)</f>
        <v>0</v>
      </c>
      <c r="Q19" s="104"/>
      <c r="R19" s="98">
        <f>EDATE(R18,1)</f>
        <v>40677</v>
      </c>
      <c r="S19" s="94">
        <f>AC18</f>
        <v>11613</v>
      </c>
      <c r="T19" s="95">
        <f>T18</f>
        <v>0.109</v>
      </c>
      <c r="U19" s="96">
        <f>S19*T19/12</f>
        <v>105.48475</v>
      </c>
      <c r="V19" s="96">
        <f>V18</f>
        <v>496</v>
      </c>
      <c r="W19" s="96">
        <f>N19</f>
        <v>0</v>
      </c>
      <c r="X19" s="71"/>
      <c r="Y19" s="71">
        <f>Y18</f>
        <v>0</v>
      </c>
      <c r="Z19" s="96">
        <f>S19+U19-V19-W19-X19-Y19</f>
        <v>11222.48475</v>
      </c>
      <c r="AA19" t="b" s="21">
        <f>IF(Z19&gt;0,FALSE(),TRUE())</f>
        <v>0</v>
      </c>
      <c r="AB19" s="96">
        <f>IF((S19+U19)&gt;(W19+V19+X19+Y19),(W19+V19+X19+Y19),(S19+U19))</f>
        <v>496</v>
      </c>
      <c r="AC19" s="96">
        <f>IF(AA19,0,Z19)</f>
        <v>11222.48475</v>
      </c>
      <c r="AD19" s="96">
        <f>IF(AC19&gt;0,0,-Z19)</f>
        <v>0</v>
      </c>
      <c r="AE19" s="102">
        <f>IF(AND(NOT(AA18),AA19),1,0)</f>
        <v>0</v>
      </c>
      <c r="AF19" s="103">
        <f>IF(AE19,R19,AF18)</f>
        <v>0</v>
      </c>
      <c r="AG19" s="105"/>
      <c r="AH19" s="98">
        <f>EDATE(AH18,1)</f>
        <v>40677</v>
      </c>
      <c r="AI19" s="94">
        <f>AS18</f>
        <v>19937.333333333332</v>
      </c>
      <c r="AJ19" s="95">
        <f>AJ18</f>
        <v>0.089</v>
      </c>
      <c r="AK19" s="96">
        <f>AI19*AJ19/12</f>
        <v>147.8685555555555</v>
      </c>
      <c r="AL19" s="96">
        <f>AL18</f>
        <v>345</v>
      </c>
      <c r="AM19" s="96">
        <f>AD19</f>
        <v>0</v>
      </c>
      <c r="AN19" s="71"/>
      <c r="AO19" s="71">
        <f>AO18</f>
        <v>0</v>
      </c>
      <c r="AP19" s="96">
        <f>AI19+AK19-AL19-AM19-AN19-AO19</f>
        <v>19740.201888888889</v>
      </c>
      <c r="AQ19" t="b" s="21">
        <f>IF(AP19&gt;0,FALSE(),TRUE())</f>
        <v>0</v>
      </c>
      <c r="AR19" s="96">
        <f>IF((AI19+AK19)&gt;(AM19+AL19+AN19+AO19),(AM19+AL19+AN19+AO19),(AI19+AK19))</f>
        <v>345</v>
      </c>
      <c r="AS19" s="96">
        <f>IF(AQ19,0,AP19)</f>
        <v>19740.201888888889</v>
      </c>
      <c r="AT19" s="96">
        <f>IF(AS19&gt;0,0,-AP19)</f>
        <v>0</v>
      </c>
      <c r="AU19" s="102">
        <f>IF(AND(NOT(AQ18),AQ19),1,0)</f>
        <v>0</v>
      </c>
      <c r="AV19" s="103">
        <f>IF(AU19,AH19,AV18)</f>
        <v>0</v>
      </c>
      <c r="AW19" s="105"/>
      <c r="AX19" s="98">
        <f>EDATE(AX18,1)</f>
        <v>40677</v>
      </c>
      <c r="AY19" s="94">
        <f>BI18</f>
        <v>21716.833333333332</v>
      </c>
      <c r="AZ19" s="95">
        <f>AZ18</f>
        <v>0.079</v>
      </c>
      <c r="BA19" s="96">
        <f>AY19*AZ19/12</f>
        <v>142.9691527777778</v>
      </c>
      <c r="BB19" s="96">
        <f>BB18</f>
        <v>428</v>
      </c>
      <c r="BC19" s="96">
        <f>AT19</f>
        <v>0</v>
      </c>
      <c r="BD19" s="71"/>
      <c r="BE19" s="71">
        <f>BE18</f>
        <v>0</v>
      </c>
      <c r="BF19" s="96">
        <f>AY19+BA19-BB19-BC19-BD19-BE19</f>
        <v>21431.802486111112</v>
      </c>
      <c r="BG19" t="b" s="21">
        <f>IF(BF19&gt;0,FALSE(),TRUE())</f>
        <v>0</v>
      </c>
      <c r="BH19" s="96">
        <f>IF((AY19+BA19)&gt;(BC19+BB19+BD19+BE19),(BC19+BB19+BD19+BE19),(AY19+BA19))</f>
        <v>428</v>
      </c>
      <c r="BI19" s="96">
        <f>IF(BG19,0,BF19)</f>
        <v>21431.802486111112</v>
      </c>
      <c r="BJ19" s="96">
        <f>IF(BI19&gt;0,0,-BF19)</f>
        <v>0</v>
      </c>
      <c r="BK19" s="102">
        <f>IF(AND(NOT(BG18),BG19),1,0)</f>
        <v>0</v>
      </c>
      <c r="BL19" s="103">
        <f>IF(BK19,AX19,BL18)</f>
        <v>0</v>
      </c>
      <c r="BM19" s="105"/>
      <c r="BN19" s="98">
        <f>EDATE(BN18,1)</f>
        <v>40677</v>
      </c>
      <c r="BO19" s="94">
        <f>BY18</f>
        <v>48688.626666666663</v>
      </c>
      <c r="BP19" s="95">
        <f>BP18</f>
        <v>0.06619999999999999</v>
      </c>
      <c r="BQ19" s="96">
        <f>BO19*BP19/12</f>
        <v>268.5989237777778</v>
      </c>
      <c r="BR19" s="96">
        <f>BR18</f>
        <v>581.6900000000001</v>
      </c>
      <c r="BS19" s="96">
        <f>BJ19</f>
        <v>0</v>
      </c>
      <c r="BT19" s="71"/>
      <c r="BU19" s="71">
        <f>BU18</f>
        <v>0</v>
      </c>
      <c r="BV19" s="96">
        <f>BO19+BQ19-BR19-BS19-BT19-BU19</f>
        <v>48375.535590444437</v>
      </c>
      <c r="BW19" t="b" s="21">
        <f>IF(BV19&gt;0,FALSE(),TRUE())</f>
        <v>0</v>
      </c>
      <c r="BX19" s="96">
        <f>IF((BO19+BQ19)&gt;(BS19+BR19+BT19+BU19),(BS19+BR19+BT19+BU19),(BO19+BQ19))</f>
        <v>581.6900000000001</v>
      </c>
      <c r="BY19" s="96">
        <f>IF(BW19,0,BV19)</f>
        <v>48375.535590444437</v>
      </c>
      <c r="BZ19" s="96">
        <f>IF(BY19&gt;0,0,-BV19)</f>
        <v>0</v>
      </c>
      <c r="CA19" s="102">
        <f>IF(AND(NOT(BW18),BW19),1,0)</f>
        <v>0</v>
      </c>
      <c r="CB19" s="103">
        <f>IF(CA19,BN19,CB18)</f>
        <v>0</v>
      </c>
      <c r="CC19" s="105"/>
      <c r="CD19" s="98">
        <f>EDATE(CD18,1)</f>
        <v>40677</v>
      </c>
      <c r="CE19" s="94">
        <f>CO18</f>
        <v>87812.5</v>
      </c>
      <c r="CF19" s="95">
        <f>CF18</f>
        <v>0.05625</v>
      </c>
      <c r="CG19" s="96">
        <f>CE19*CF19/12</f>
        <v>411.62109375</v>
      </c>
      <c r="CH19" s="96">
        <f>CH18</f>
        <v>600</v>
      </c>
      <c r="CI19" s="96">
        <f>BZ19</f>
        <v>0</v>
      </c>
      <c r="CJ19" s="71"/>
      <c r="CK19" s="71">
        <f>CK18</f>
        <v>0</v>
      </c>
      <c r="CL19" s="96">
        <f>CE19+CG19-CH19-CI19-CJ19-CK19</f>
        <v>87624.12109375</v>
      </c>
      <c r="CM19" t="b" s="21">
        <f>IF(CL19&gt;0,FALSE(),TRUE())</f>
        <v>0</v>
      </c>
      <c r="CN19" s="96">
        <f>IF((CE19+CG19)&gt;(CI19+CH19+CJ19+CK19),(CI19+CH19+CJ19+CK19),(CE19+CG19))</f>
        <v>600</v>
      </c>
      <c r="CO19" s="96">
        <f>IF(CM19,0,CL19)</f>
        <v>87624.12109375</v>
      </c>
      <c r="CP19" s="96">
        <f>IF(CO19&gt;0,0,-CL19)</f>
        <v>0</v>
      </c>
      <c r="CQ19" s="102">
        <f>IF(AND(NOT(CM18),CM19),1,0)</f>
        <v>0</v>
      </c>
      <c r="CR19" s="103">
        <f>IF(CQ19,CD19,CR18)</f>
        <v>0</v>
      </c>
    </row>
    <row r="20" ht="15" customHeight="1">
      <c r="A20" s="99">
        <f>D20+S20+AI20+AY20+BO20+CE20</f>
        <v>190293.3428498333</v>
      </c>
      <c r="B20" s="100">
        <f>D20+S20+AI20+AY20</f>
        <v>54293.686165638886</v>
      </c>
      <c r="C20" s="101">
        <f>EDATE(C19,1)</f>
        <v>40708</v>
      </c>
      <c r="D20" s="94">
        <f>M19</f>
        <v>1899.197040638889</v>
      </c>
      <c r="E20" s="95">
        <f>E19</f>
        <v>0.0349</v>
      </c>
      <c r="F20" s="96">
        <f>D20*E20/12</f>
        <v>5.523498059858102</v>
      </c>
      <c r="G20" s="96">
        <f>G19</f>
        <v>285.44</v>
      </c>
      <c r="H20" s="71"/>
      <c r="I20" s="71">
        <f>I19</f>
        <v>763.87</v>
      </c>
      <c r="J20" s="96">
        <f>D20+F20-G20-H20-I20</f>
        <v>855.4105386987472</v>
      </c>
      <c r="K20" t="b" s="21">
        <f>IF(J20&gt;0,FALSE(),TRUE())</f>
        <v>0</v>
      </c>
      <c r="L20" s="96">
        <f>IF((D20+F20)&gt;(G20+H20+I20),(G20+H20+I20),(D20+F20))</f>
        <v>1049.31</v>
      </c>
      <c r="M20" s="96">
        <f>IF(K20,0,J20)</f>
        <v>855.4105386987472</v>
      </c>
      <c r="N20" s="96">
        <f>IF(M20&gt;0,0,-J20)</f>
        <v>0</v>
      </c>
      <c r="O20" s="102">
        <f>IF(AND(NOT(K19),K20),1,0)</f>
        <v>0</v>
      </c>
      <c r="P20" s="103">
        <f>IF(O20,C20,P19)</f>
        <v>0</v>
      </c>
      <c r="Q20" s="104"/>
      <c r="R20" s="98">
        <f>EDATE(R19,1)</f>
        <v>40708</v>
      </c>
      <c r="S20" s="94">
        <f>AC19</f>
        <v>11222.48475</v>
      </c>
      <c r="T20" s="95">
        <f>T19</f>
        <v>0.109</v>
      </c>
      <c r="U20" s="96">
        <f>S20*T20/12</f>
        <v>101.9375698125</v>
      </c>
      <c r="V20" s="96">
        <f>V19</f>
        <v>496</v>
      </c>
      <c r="W20" s="96">
        <f>N20</f>
        <v>0</v>
      </c>
      <c r="X20" s="71"/>
      <c r="Y20" s="71">
        <f>Y19</f>
        <v>0</v>
      </c>
      <c r="Z20" s="96">
        <f>S20+U20-V20-W20-X20-Y20</f>
        <v>10828.4223198125</v>
      </c>
      <c r="AA20" t="b" s="21">
        <f>IF(Z20&gt;0,FALSE(),TRUE())</f>
        <v>0</v>
      </c>
      <c r="AB20" s="96">
        <f>IF((S20+U20)&gt;(W20+V20+X20+Y20),(W20+V20+X20+Y20),(S20+U20))</f>
        <v>496</v>
      </c>
      <c r="AC20" s="96">
        <f>IF(AA20,0,Z20)</f>
        <v>10828.4223198125</v>
      </c>
      <c r="AD20" s="96">
        <f>IF(AC20&gt;0,0,-Z20)</f>
        <v>0</v>
      </c>
      <c r="AE20" s="102">
        <f>IF(AND(NOT(AA19),AA20),1,0)</f>
        <v>0</v>
      </c>
      <c r="AF20" s="103">
        <f>IF(AE20,R20,AF19)</f>
        <v>0</v>
      </c>
      <c r="AG20" s="105"/>
      <c r="AH20" s="98">
        <f>EDATE(AH19,1)</f>
        <v>40708</v>
      </c>
      <c r="AI20" s="94">
        <f>AS19</f>
        <v>19740.201888888889</v>
      </c>
      <c r="AJ20" s="95">
        <f>AJ19</f>
        <v>0.089</v>
      </c>
      <c r="AK20" s="96">
        <f>AI20*AJ20/12</f>
        <v>146.4064973425926</v>
      </c>
      <c r="AL20" s="96">
        <f>AL19</f>
        <v>345</v>
      </c>
      <c r="AM20" s="96">
        <f>AD20</f>
        <v>0</v>
      </c>
      <c r="AN20" s="71"/>
      <c r="AO20" s="71">
        <f>AO19</f>
        <v>0</v>
      </c>
      <c r="AP20" s="96">
        <f>AI20+AK20-AL20-AM20-AN20-AO20</f>
        <v>19541.608386231481</v>
      </c>
      <c r="AQ20" t="b" s="21">
        <f>IF(AP20&gt;0,FALSE(),TRUE())</f>
        <v>0</v>
      </c>
      <c r="AR20" s="96">
        <f>IF((AI20+AK20)&gt;(AM20+AL20+AN20+AO20),(AM20+AL20+AN20+AO20),(AI20+AK20))</f>
        <v>345</v>
      </c>
      <c r="AS20" s="96">
        <f>IF(AQ20,0,AP20)</f>
        <v>19541.608386231481</v>
      </c>
      <c r="AT20" s="96">
        <f>IF(AS20&gt;0,0,-AP20)</f>
        <v>0</v>
      </c>
      <c r="AU20" s="102">
        <f>IF(AND(NOT(AQ19),AQ20),1,0)</f>
        <v>0</v>
      </c>
      <c r="AV20" s="103">
        <f>IF(AU20,AH20,AV19)</f>
        <v>0</v>
      </c>
      <c r="AW20" s="105"/>
      <c r="AX20" s="98">
        <f>EDATE(AX19,1)</f>
        <v>40708</v>
      </c>
      <c r="AY20" s="94">
        <f>BI19</f>
        <v>21431.802486111112</v>
      </c>
      <c r="AZ20" s="95">
        <f>AZ19</f>
        <v>0.079</v>
      </c>
      <c r="BA20" s="96">
        <f>AY20*AZ20/12</f>
        <v>141.0926997002315</v>
      </c>
      <c r="BB20" s="96">
        <f>BB19</f>
        <v>428</v>
      </c>
      <c r="BC20" s="96">
        <f>AT20</f>
        <v>0</v>
      </c>
      <c r="BD20" s="71"/>
      <c r="BE20" s="71">
        <f>BE19</f>
        <v>0</v>
      </c>
      <c r="BF20" s="96">
        <f>AY20+BA20-BB20-BC20-BD20-BE20</f>
        <v>21144.895185811343</v>
      </c>
      <c r="BG20" t="b" s="21">
        <f>IF(BF20&gt;0,FALSE(),TRUE())</f>
        <v>0</v>
      </c>
      <c r="BH20" s="96">
        <f>IF((AY20+BA20)&gt;(BC20+BB20+BD20+BE20),(BC20+BB20+BD20+BE20),(AY20+BA20))</f>
        <v>428</v>
      </c>
      <c r="BI20" s="96">
        <f>IF(BG20,0,BF20)</f>
        <v>21144.895185811343</v>
      </c>
      <c r="BJ20" s="96">
        <f>IF(BI20&gt;0,0,-BF20)</f>
        <v>0</v>
      </c>
      <c r="BK20" s="102">
        <f>IF(AND(NOT(BG19),BG20),1,0)</f>
        <v>0</v>
      </c>
      <c r="BL20" s="103">
        <f>IF(BK20,AX20,BL19)</f>
        <v>0</v>
      </c>
      <c r="BM20" s="105"/>
      <c r="BN20" s="98">
        <f>EDATE(BN19,1)</f>
        <v>40708</v>
      </c>
      <c r="BO20" s="94">
        <f>BY19</f>
        <v>48375.535590444437</v>
      </c>
      <c r="BP20" s="95">
        <f>BP19</f>
        <v>0.06619999999999999</v>
      </c>
      <c r="BQ20" s="96">
        <f>BO20*BP20/12</f>
        <v>266.8717046739518</v>
      </c>
      <c r="BR20" s="96">
        <f>BR19</f>
        <v>581.6900000000001</v>
      </c>
      <c r="BS20" s="96">
        <f>BJ20</f>
        <v>0</v>
      </c>
      <c r="BT20" s="71"/>
      <c r="BU20" s="71">
        <f>BU19</f>
        <v>0</v>
      </c>
      <c r="BV20" s="96">
        <f>BO20+BQ20-BR20-BS20-BT20-BU20</f>
        <v>48060.717295118389</v>
      </c>
      <c r="BW20" t="b" s="21">
        <f>IF(BV20&gt;0,FALSE(),TRUE())</f>
        <v>0</v>
      </c>
      <c r="BX20" s="96">
        <f>IF((BO20+BQ20)&gt;(BS20+BR20+BT20+BU20),(BS20+BR20+BT20+BU20),(BO20+BQ20))</f>
        <v>581.6900000000001</v>
      </c>
      <c r="BY20" s="96">
        <f>IF(BW20,0,BV20)</f>
        <v>48060.717295118389</v>
      </c>
      <c r="BZ20" s="96">
        <f>IF(BY20&gt;0,0,-BV20)</f>
        <v>0</v>
      </c>
      <c r="CA20" s="102">
        <f>IF(AND(NOT(BW19),BW20),1,0)</f>
        <v>0</v>
      </c>
      <c r="CB20" s="103">
        <f>IF(CA20,BN20,CB19)</f>
        <v>0</v>
      </c>
      <c r="CC20" s="105"/>
      <c r="CD20" s="98">
        <f>EDATE(CD19,1)</f>
        <v>40708</v>
      </c>
      <c r="CE20" s="94">
        <f>CO19</f>
        <v>87624.12109375</v>
      </c>
      <c r="CF20" s="95">
        <f>CF19</f>
        <v>0.05625</v>
      </c>
      <c r="CG20" s="96">
        <f>CE20*CF20/12</f>
        <v>410.7380676269531</v>
      </c>
      <c r="CH20" s="96">
        <f>CH19</f>
        <v>600</v>
      </c>
      <c r="CI20" s="96">
        <f>BZ20</f>
        <v>0</v>
      </c>
      <c r="CJ20" s="71"/>
      <c r="CK20" s="71">
        <f>CK19</f>
        <v>0</v>
      </c>
      <c r="CL20" s="96">
        <f>CE20+CG20-CH20-CI20-CJ20-CK20</f>
        <v>87434.859161376953</v>
      </c>
      <c r="CM20" t="b" s="21">
        <f>IF(CL20&gt;0,FALSE(),TRUE())</f>
        <v>0</v>
      </c>
      <c r="CN20" s="96">
        <f>IF((CE20+CG20)&gt;(CI20+CH20+CJ20+CK20),(CI20+CH20+CJ20+CK20),(CE20+CG20))</f>
        <v>600</v>
      </c>
      <c r="CO20" s="96">
        <f>IF(CM20,0,CL20)</f>
        <v>87434.859161376953</v>
      </c>
      <c r="CP20" s="96">
        <f>IF(CO20&gt;0,0,-CL20)</f>
        <v>0</v>
      </c>
      <c r="CQ20" s="102">
        <f>IF(AND(NOT(CM19),CM20),1,0)</f>
        <v>0</v>
      </c>
      <c r="CR20" s="103">
        <f>IF(CQ20,CD20,CR19)</f>
        <v>0</v>
      </c>
    </row>
    <row r="21" ht="15" customHeight="1">
      <c r="A21" s="99">
        <f>D21+S21+AI21+AY21+BO21+CE21</f>
        <v>187865.9128870494</v>
      </c>
      <c r="B21" s="100">
        <f>D21+S21+AI21+AY21</f>
        <v>52370.336430554074</v>
      </c>
      <c r="C21" s="101">
        <f>EDATE(C20,1)</f>
        <v>40738</v>
      </c>
      <c r="D21" s="94">
        <f>M20</f>
        <v>855.4105386987472</v>
      </c>
      <c r="E21" s="95">
        <f>E20</f>
        <v>0.0349</v>
      </c>
      <c r="F21" s="96">
        <f>D21*E21/12</f>
        <v>2.48781898338219</v>
      </c>
      <c r="G21" s="96">
        <f>G20</f>
        <v>285.44</v>
      </c>
      <c r="H21" s="71"/>
      <c r="I21" s="71">
        <f>I20</f>
        <v>763.87</v>
      </c>
      <c r="J21" s="96">
        <f>D21+F21-G21-H21-I21</f>
        <v>-191.4116423178706</v>
      </c>
      <c r="K21" t="b" s="21">
        <f>IF(J21&gt;0,FALSE(),TRUE())</f>
        <v>1</v>
      </c>
      <c r="L21" s="96">
        <f>IF((D21+F21)&gt;(G21+H21+I21),(G21+H21+I21),(D21+F21))</f>
        <v>857.8983576821295</v>
      </c>
      <c r="M21" s="20">
        <f>IF(K21,0,J21)</f>
        <v>0</v>
      </c>
      <c r="N21" s="96">
        <f>IF(M21&gt;0,0,-J21)</f>
        <v>191.4116423178706</v>
      </c>
      <c r="O21" s="102">
        <f>IF(AND(NOT(K20),K21),1,0)</f>
        <v>1</v>
      </c>
      <c r="P21" s="106">
        <f>IF(O21,C21,P20)</f>
        <v>40738</v>
      </c>
      <c r="Q21" s="104"/>
      <c r="R21" s="98">
        <f>EDATE(R20,1)</f>
        <v>40738</v>
      </c>
      <c r="S21" s="94">
        <f>AC20</f>
        <v>10828.4223198125</v>
      </c>
      <c r="T21" s="95">
        <f>T20</f>
        <v>0.109</v>
      </c>
      <c r="U21" s="96">
        <f>S21*T21/12</f>
        <v>98.35816940496353</v>
      </c>
      <c r="V21" s="96">
        <f>V20</f>
        <v>496</v>
      </c>
      <c r="W21" s="96">
        <f>N21</f>
        <v>191.4116423178706</v>
      </c>
      <c r="X21" s="71"/>
      <c r="Y21" s="71">
        <f>Y20</f>
        <v>0</v>
      </c>
      <c r="Z21" s="96">
        <f>S21+U21-V21-W21-X21-Y21</f>
        <v>10239.368846899593</v>
      </c>
      <c r="AA21" t="b" s="21">
        <f>IF(Z21&gt;0,FALSE(),TRUE())</f>
        <v>0</v>
      </c>
      <c r="AB21" s="96">
        <f>IF((S21+U21)&gt;(W21+V21+X21+Y21),(W21+V21+X21+Y21),(S21+U21))</f>
        <v>687.4116423178706</v>
      </c>
      <c r="AC21" s="96">
        <f>IF(AA21,0,Z21)</f>
        <v>10239.368846899593</v>
      </c>
      <c r="AD21" s="96">
        <f>IF(AC21&gt;0,0,-Z21)</f>
        <v>0</v>
      </c>
      <c r="AE21" s="102">
        <f>IF(AND(NOT(AA20),AA21),1,0)</f>
        <v>0</v>
      </c>
      <c r="AF21" s="103">
        <f>IF(AE21,R21,AF20)</f>
        <v>0</v>
      </c>
      <c r="AG21" s="105"/>
      <c r="AH21" s="98">
        <f>EDATE(AH20,1)</f>
        <v>40738</v>
      </c>
      <c r="AI21" s="94">
        <f>AS20</f>
        <v>19541.608386231481</v>
      </c>
      <c r="AJ21" s="95">
        <f>AJ20</f>
        <v>0.089</v>
      </c>
      <c r="AK21" s="96">
        <f>AI21*AJ21/12</f>
        <v>144.9335955312168</v>
      </c>
      <c r="AL21" s="96">
        <f>AL20</f>
        <v>345</v>
      </c>
      <c r="AM21" s="96">
        <f>AD21</f>
        <v>0</v>
      </c>
      <c r="AN21" s="71"/>
      <c r="AO21" s="71">
        <f>AO20</f>
        <v>0</v>
      </c>
      <c r="AP21" s="96">
        <f>AI21+AK21-AL21-AM21-AN21-AO21</f>
        <v>19341.5419817627</v>
      </c>
      <c r="AQ21" t="b" s="21">
        <f>IF(AP21&gt;0,FALSE(),TRUE())</f>
        <v>0</v>
      </c>
      <c r="AR21" s="96">
        <f>IF((AI21+AK21)&gt;(AM21+AL21+AN21+AO21),(AM21+AL21+AN21+AO21),(AI21+AK21))</f>
        <v>345</v>
      </c>
      <c r="AS21" s="96">
        <f>IF(AQ21,0,AP21)</f>
        <v>19341.5419817627</v>
      </c>
      <c r="AT21" s="96">
        <f>IF(AS21&gt;0,0,-AP21)</f>
        <v>0</v>
      </c>
      <c r="AU21" s="102">
        <f>IF(AND(NOT(AQ20),AQ21),1,0)</f>
        <v>0</v>
      </c>
      <c r="AV21" s="103">
        <f>IF(AU21,AH21,AV20)</f>
        <v>0</v>
      </c>
      <c r="AW21" s="105"/>
      <c r="AX21" s="98">
        <f>EDATE(AX20,1)</f>
        <v>40738</v>
      </c>
      <c r="AY21" s="94">
        <f>BI20</f>
        <v>21144.895185811343</v>
      </c>
      <c r="AZ21" s="95">
        <f>AZ20</f>
        <v>0.079</v>
      </c>
      <c r="BA21" s="96">
        <f>AY21*AZ21/12</f>
        <v>139.2038933065913</v>
      </c>
      <c r="BB21" s="96">
        <f>BB20</f>
        <v>428</v>
      </c>
      <c r="BC21" s="96">
        <f>AT21</f>
        <v>0</v>
      </c>
      <c r="BD21" s="71"/>
      <c r="BE21" s="71">
        <f>BE20</f>
        <v>0</v>
      </c>
      <c r="BF21" s="96">
        <f>AY21+BA21-BB21-BC21-BD21-BE21</f>
        <v>20856.099079117936</v>
      </c>
      <c r="BG21" t="b" s="21">
        <f>IF(BF21&gt;0,FALSE(),TRUE())</f>
        <v>0</v>
      </c>
      <c r="BH21" s="96">
        <f>IF((AY21+BA21)&gt;(BC21+BB21+BD21+BE21),(BC21+BB21+BD21+BE21),(AY21+BA21))</f>
        <v>428</v>
      </c>
      <c r="BI21" s="96">
        <f>IF(BG21,0,BF21)</f>
        <v>20856.099079117936</v>
      </c>
      <c r="BJ21" s="96">
        <f>IF(BI21&gt;0,0,-BF21)</f>
        <v>0</v>
      </c>
      <c r="BK21" s="102">
        <f>IF(AND(NOT(BG20),BG21),1,0)</f>
        <v>0</v>
      </c>
      <c r="BL21" s="103">
        <f>IF(BK21,AX21,BL20)</f>
        <v>0</v>
      </c>
      <c r="BM21" s="105"/>
      <c r="BN21" s="98">
        <f>EDATE(BN20,1)</f>
        <v>40738</v>
      </c>
      <c r="BO21" s="94">
        <f>BY20</f>
        <v>48060.717295118389</v>
      </c>
      <c r="BP21" s="95">
        <f>BP20</f>
        <v>0.06619999999999999</v>
      </c>
      <c r="BQ21" s="96">
        <f>BO21*BP21/12</f>
        <v>265.1349570780698</v>
      </c>
      <c r="BR21" s="96">
        <f>BR20</f>
        <v>581.6900000000001</v>
      </c>
      <c r="BS21" s="96">
        <f>BJ21</f>
        <v>0</v>
      </c>
      <c r="BT21" s="71"/>
      <c r="BU21" s="71">
        <f>BU20</f>
        <v>0</v>
      </c>
      <c r="BV21" s="96">
        <f>BO21+BQ21-BR21-BS21-BT21-BU21</f>
        <v>47744.162252196460</v>
      </c>
      <c r="BW21" t="b" s="21">
        <f>IF(BV21&gt;0,FALSE(),TRUE())</f>
        <v>0</v>
      </c>
      <c r="BX21" s="96">
        <f>IF((BO21+BQ21)&gt;(BS21+BR21+BT21+BU21),(BS21+BR21+BT21+BU21),(BO21+BQ21))</f>
        <v>581.6900000000001</v>
      </c>
      <c r="BY21" s="96">
        <f>IF(BW21,0,BV21)</f>
        <v>47744.162252196460</v>
      </c>
      <c r="BZ21" s="96">
        <f>IF(BY21&gt;0,0,-BV21)</f>
        <v>0</v>
      </c>
      <c r="CA21" s="102">
        <f>IF(AND(NOT(BW20),BW21),1,0)</f>
        <v>0</v>
      </c>
      <c r="CB21" s="103">
        <f>IF(CA21,BN21,CB20)</f>
        <v>0</v>
      </c>
      <c r="CC21" s="105"/>
      <c r="CD21" s="98">
        <f>EDATE(CD20,1)</f>
        <v>40738</v>
      </c>
      <c r="CE21" s="94">
        <f>CO20</f>
        <v>87434.859161376953</v>
      </c>
      <c r="CF21" s="95">
        <f>CF20</f>
        <v>0.05625</v>
      </c>
      <c r="CG21" s="96">
        <f>CE21*CF21/12</f>
        <v>409.8509023189545</v>
      </c>
      <c r="CH21" s="96">
        <f>CH20</f>
        <v>600</v>
      </c>
      <c r="CI21" s="96">
        <f>BZ21</f>
        <v>0</v>
      </c>
      <c r="CJ21" s="71"/>
      <c r="CK21" s="71">
        <f>CK20</f>
        <v>0</v>
      </c>
      <c r="CL21" s="96">
        <f>CE21+CG21-CH21-CI21-CJ21-CK21</f>
        <v>87244.710063695908</v>
      </c>
      <c r="CM21" t="b" s="21">
        <f>IF(CL21&gt;0,FALSE(),TRUE())</f>
        <v>0</v>
      </c>
      <c r="CN21" s="96">
        <f>IF((CE21+CG21)&gt;(CI21+CH21+CJ21+CK21),(CI21+CH21+CJ21+CK21),(CE21+CG21))</f>
        <v>600</v>
      </c>
      <c r="CO21" s="96">
        <f>IF(CM21,0,CL21)</f>
        <v>87244.710063695908</v>
      </c>
      <c r="CP21" s="96">
        <f>IF(CO21&gt;0,0,-CL21)</f>
        <v>0</v>
      </c>
      <c r="CQ21" s="102">
        <f>IF(AND(NOT(CM20),CM21),1,0)</f>
        <v>0</v>
      </c>
      <c r="CR21" s="103">
        <f>IF(CQ21,CD21,CR20)</f>
        <v>0</v>
      </c>
    </row>
    <row r="22" ht="15" customHeight="1">
      <c r="A22" s="99">
        <f>D22+S22+AI22+AY22+BO22+CE22</f>
        <v>185425.8822236726</v>
      </c>
      <c r="B22" s="100">
        <f>D22+S22+AI22+AY22</f>
        <v>50437.009907780230</v>
      </c>
      <c r="C22" s="101">
        <f>EDATE(C21,1)</f>
        <v>40769</v>
      </c>
      <c r="D22" s="107">
        <f>M21</f>
        <v>0</v>
      </c>
      <c r="E22" s="95">
        <f>E21</f>
        <v>0.0349</v>
      </c>
      <c r="F22" s="96">
        <f>D22*E22/12</f>
        <v>0</v>
      </c>
      <c r="G22" s="96">
        <f>G21</f>
        <v>285.44</v>
      </c>
      <c r="H22" s="71"/>
      <c r="I22" s="71">
        <f>I21</f>
        <v>763.87</v>
      </c>
      <c r="J22" s="96">
        <f>D22+F22-G22-H22-I22</f>
        <v>-1049.31</v>
      </c>
      <c r="K22" t="b" s="21">
        <f>IF(J22&gt;0,FALSE(),TRUE())</f>
        <v>1</v>
      </c>
      <c r="L22" s="20">
        <f>IF((D22+F22)&gt;(G22+H22+I22),(G22+H22+I22),(D22+F22))</f>
        <v>0</v>
      </c>
      <c r="M22" s="96">
        <f>IF(K22,0,J22)</f>
        <v>0</v>
      </c>
      <c r="N22" s="96">
        <f>IF(M22&gt;0,0,-J22)</f>
        <v>1049.31</v>
      </c>
      <c r="O22" s="102">
        <f>IF(AND(NOT(K21),K22),1,0)</f>
        <v>0</v>
      </c>
      <c r="P22" s="106">
        <f>IF(O22,C22,P21)</f>
        <v>40738</v>
      </c>
      <c r="Q22" s="104"/>
      <c r="R22" s="98">
        <f>EDATE(R21,1)</f>
        <v>40769</v>
      </c>
      <c r="S22" s="94">
        <f>AC21</f>
        <v>10239.368846899593</v>
      </c>
      <c r="T22" s="95">
        <f>T21</f>
        <v>0.109</v>
      </c>
      <c r="U22" s="96">
        <f>S22*T22/12</f>
        <v>93.00760035933797</v>
      </c>
      <c r="V22" s="96">
        <f>V21</f>
        <v>496</v>
      </c>
      <c r="W22" s="96">
        <f>N22</f>
        <v>1049.31</v>
      </c>
      <c r="X22" s="71"/>
      <c r="Y22" s="71">
        <f>Y21</f>
        <v>0</v>
      </c>
      <c r="Z22" s="96">
        <f>S22+U22-V22-W22-X22-Y22</f>
        <v>8787.066447258932</v>
      </c>
      <c r="AA22" t="b" s="21">
        <f>IF(Z22&gt;0,FALSE(),TRUE())</f>
        <v>0</v>
      </c>
      <c r="AB22" s="96">
        <f>IF((S22+U22)&gt;(W22+V22+X22+Y22),(W22+V22+X22+Y22),(S22+U22))</f>
        <v>1545.31</v>
      </c>
      <c r="AC22" s="96">
        <f>IF(AA22,0,Z22)</f>
        <v>8787.066447258932</v>
      </c>
      <c r="AD22" s="96">
        <f>IF(AC22&gt;0,0,-Z22)</f>
        <v>0</v>
      </c>
      <c r="AE22" s="102">
        <f>IF(AND(NOT(AA21),AA22),1,0)</f>
        <v>0</v>
      </c>
      <c r="AF22" s="103">
        <f>IF(AE22,R22,AF21)</f>
        <v>0</v>
      </c>
      <c r="AG22" s="105"/>
      <c r="AH22" s="98">
        <f>EDATE(AH21,1)</f>
        <v>40769</v>
      </c>
      <c r="AI22" s="94">
        <f>AS21</f>
        <v>19341.5419817627</v>
      </c>
      <c r="AJ22" s="95">
        <f>AJ21</f>
        <v>0.089</v>
      </c>
      <c r="AK22" s="96">
        <f>AI22*AJ22/12</f>
        <v>143.4497696980733</v>
      </c>
      <c r="AL22" s="96">
        <f>AL21</f>
        <v>345</v>
      </c>
      <c r="AM22" s="96">
        <f>AD22</f>
        <v>0</v>
      </c>
      <c r="AN22" s="71"/>
      <c r="AO22" s="71">
        <f>AO21</f>
        <v>0</v>
      </c>
      <c r="AP22" s="96">
        <f>AI22+AK22-AL22-AM22-AN22-AO22</f>
        <v>19139.991751460770</v>
      </c>
      <c r="AQ22" t="b" s="21">
        <f>IF(AP22&gt;0,FALSE(),TRUE())</f>
        <v>0</v>
      </c>
      <c r="AR22" s="96">
        <f>IF((AI22+AK22)&gt;(AM22+AL22+AN22+AO22),(AM22+AL22+AN22+AO22),(AI22+AK22))</f>
        <v>345</v>
      </c>
      <c r="AS22" s="96">
        <f>IF(AQ22,0,AP22)</f>
        <v>19139.991751460770</v>
      </c>
      <c r="AT22" s="96">
        <f>IF(AS22&gt;0,0,-AP22)</f>
        <v>0</v>
      </c>
      <c r="AU22" s="102">
        <f>IF(AND(NOT(AQ21),AQ22),1,0)</f>
        <v>0</v>
      </c>
      <c r="AV22" s="103">
        <f>IF(AU22,AH22,AV21)</f>
        <v>0</v>
      </c>
      <c r="AW22" s="105"/>
      <c r="AX22" s="98">
        <f>EDATE(AX21,1)</f>
        <v>40769</v>
      </c>
      <c r="AY22" s="94">
        <f>BI21</f>
        <v>20856.099079117936</v>
      </c>
      <c r="AZ22" s="95">
        <f>AZ21</f>
        <v>0.079</v>
      </c>
      <c r="BA22" s="96">
        <f>AY22*AZ22/12</f>
        <v>137.3026522708597</v>
      </c>
      <c r="BB22" s="96">
        <f>BB21</f>
        <v>428</v>
      </c>
      <c r="BC22" s="96">
        <f>AT22</f>
        <v>0</v>
      </c>
      <c r="BD22" s="71"/>
      <c r="BE22" s="71">
        <f>BE21</f>
        <v>0</v>
      </c>
      <c r="BF22" s="96">
        <f>AY22+BA22-BB22-BC22-BD22-BE22</f>
        <v>20565.4017313888</v>
      </c>
      <c r="BG22" t="b" s="21">
        <f>IF(BF22&gt;0,FALSE(),TRUE())</f>
        <v>0</v>
      </c>
      <c r="BH22" s="96">
        <f>IF((AY22+BA22)&gt;(BC22+BB22+BD22+BE22),(BC22+BB22+BD22+BE22),(AY22+BA22))</f>
        <v>428</v>
      </c>
      <c r="BI22" s="96">
        <f>IF(BG22,0,BF22)</f>
        <v>20565.4017313888</v>
      </c>
      <c r="BJ22" s="96">
        <f>IF(BI22&gt;0,0,-BF22)</f>
        <v>0</v>
      </c>
      <c r="BK22" s="102">
        <f>IF(AND(NOT(BG21),BG22),1,0)</f>
        <v>0</v>
      </c>
      <c r="BL22" s="103">
        <f>IF(BK22,AX22,BL21)</f>
        <v>0</v>
      </c>
      <c r="BM22" s="105"/>
      <c r="BN22" s="98">
        <f>EDATE(BN21,1)</f>
        <v>40769</v>
      </c>
      <c r="BO22" s="94">
        <f>BY21</f>
        <v>47744.162252196460</v>
      </c>
      <c r="BP22" s="95">
        <f>BP21</f>
        <v>0.06619999999999999</v>
      </c>
      <c r="BQ22" s="96">
        <f>BO22*BP22/12</f>
        <v>263.3886284246171</v>
      </c>
      <c r="BR22" s="96">
        <f>BR21</f>
        <v>581.6900000000001</v>
      </c>
      <c r="BS22" s="96">
        <f>BJ22</f>
        <v>0</v>
      </c>
      <c r="BT22" s="71"/>
      <c r="BU22" s="71">
        <f>BU21</f>
        <v>0</v>
      </c>
      <c r="BV22" s="96">
        <f>BO22+BQ22-BR22-BS22-BT22-BU22</f>
        <v>47425.860880621076</v>
      </c>
      <c r="BW22" t="b" s="21">
        <f>IF(BV22&gt;0,FALSE(),TRUE())</f>
        <v>0</v>
      </c>
      <c r="BX22" s="96">
        <f>IF((BO22+BQ22)&gt;(BS22+BR22+BT22+BU22),(BS22+BR22+BT22+BU22),(BO22+BQ22))</f>
        <v>581.6900000000001</v>
      </c>
      <c r="BY22" s="96">
        <f>IF(BW22,0,BV22)</f>
        <v>47425.860880621076</v>
      </c>
      <c r="BZ22" s="96">
        <f>IF(BY22&gt;0,0,-BV22)</f>
        <v>0</v>
      </c>
      <c r="CA22" s="102">
        <f>IF(AND(NOT(BW21),BW22),1,0)</f>
        <v>0</v>
      </c>
      <c r="CB22" s="103">
        <f>IF(CA22,BN22,CB21)</f>
        <v>0</v>
      </c>
      <c r="CC22" s="105"/>
      <c r="CD22" s="98">
        <f>EDATE(CD21,1)</f>
        <v>40769</v>
      </c>
      <c r="CE22" s="94">
        <f>CO21</f>
        <v>87244.710063695908</v>
      </c>
      <c r="CF22" s="95">
        <f>CF21</f>
        <v>0.05625</v>
      </c>
      <c r="CG22" s="96">
        <f>CE22*CF22/12</f>
        <v>408.9595784235746</v>
      </c>
      <c r="CH22" s="96">
        <f>CH21</f>
        <v>600</v>
      </c>
      <c r="CI22" s="96">
        <f>BZ22</f>
        <v>0</v>
      </c>
      <c r="CJ22" s="71"/>
      <c r="CK22" s="71">
        <f>CK21</f>
        <v>0</v>
      </c>
      <c r="CL22" s="96">
        <f>CE22+CG22-CH22-CI22-CJ22-CK22</f>
        <v>87053.669642119479</v>
      </c>
      <c r="CM22" t="b" s="21">
        <f>IF(CL22&gt;0,FALSE(),TRUE())</f>
        <v>0</v>
      </c>
      <c r="CN22" s="96">
        <f>IF((CE22+CG22)&gt;(CI22+CH22+CJ22+CK22),(CI22+CH22+CJ22+CK22),(CE22+CG22))</f>
        <v>600</v>
      </c>
      <c r="CO22" s="96">
        <f>IF(CM22,0,CL22)</f>
        <v>87053.669642119479</v>
      </c>
      <c r="CP22" s="96">
        <f>IF(CO22&gt;0,0,-CL22)</f>
        <v>0</v>
      </c>
      <c r="CQ22" s="102">
        <f>IF(AND(NOT(CM21),CM22),1,0)</f>
        <v>0</v>
      </c>
      <c r="CR22" s="103">
        <f>IF(CQ22,CD22,CR21)</f>
        <v>0</v>
      </c>
    </row>
    <row r="23" ht="15" customHeight="1">
      <c r="A23" s="99">
        <f>D23+S23+AI23+AY23+BO23+CE23</f>
        <v>182971.9904528491</v>
      </c>
      <c r="B23" s="100">
        <f>D23+S23+AI23+AY23</f>
        <v>48492.4599301085</v>
      </c>
      <c r="C23" s="101">
        <f>EDATE(C22,1)</f>
        <v>40800</v>
      </c>
      <c r="D23" s="94">
        <f>M22</f>
        <v>0</v>
      </c>
      <c r="E23" s="95">
        <f>E22</f>
        <v>0.0349</v>
      </c>
      <c r="F23" s="96">
        <f>D23*E23/12</f>
        <v>0</v>
      </c>
      <c r="G23" s="96">
        <f>G22</f>
        <v>285.44</v>
      </c>
      <c r="H23" s="71"/>
      <c r="I23" s="71">
        <f>I22</f>
        <v>763.87</v>
      </c>
      <c r="J23" s="96">
        <f>D23+F23-G23-H23-I23</f>
        <v>-1049.31</v>
      </c>
      <c r="K23" t="b" s="21">
        <f>IF(J23&gt;0,FALSE(),TRUE())</f>
        <v>1</v>
      </c>
      <c r="L23" s="96">
        <f>IF((D23+F23)&gt;(G23+H23+I23),(G23+H23+I23),(D23+F23))</f>
        <v>0</v>
      </c>
      <c r="M23" s="96">
        <f>IF(K23,0,J23)</f>
        <v>0</v>
      </c>
      <c r="N23" s="96">
        <f>IF(M23&gt;0,0,-J23)</f>
        <v>1049.31</v>
      </c>
      <c r="O23" s="102">
        <f>IF(AND(NOT(K22),K23),1,0)</f>
        <v>0</v>
      </c>
      <c r="P23" s="106">
        <f>IF(O23,C23,P22)</f>
        <v>40738</v>
      </c>
      <c r="Q23" s="104"/>
      <c r="R23" s="98">
        <f>EDATE(R22,1)</f>
        <v>40800</v>
      </c>
      <c r="S23" s="94">
        <f>AC22</f>
        <v>8787.066447258932</v>
      </c>
      <c r="T23" s="95">
        <f>T22</f>
        <v>0.109</v>
      </c>
      <c r="U23" s="96">
        <f>S23*T23/12</f>
        <v>79.81585356260197</v>
      </c>
      <c r="V23" s="96">
        <f>V22</f>
        <v>496</v>
      </c>
      <c r="W23" s="96">
        <f>N23</f>
        <v>1049.31</v>
      </c>
      <c r="X23" s="71"/>
      <c r="Y23" s="71">
        <f>Y22</f>
        <v>0</v>
      </c>
      <c r="Z23" s="96">
        <f>S23+U23-V23-W23-X23-Y23</f>
        <v>7321.572300821535</v>
      </c>
      <c r="AA23" t="b" s="21">
        <f>IF(Z23&gt;0,FALSE(),TRUE())</f>
        <v>0</v>
      </c>
      <c r="AB23" s="96">
        <f>IF((S23+U23)&gt;(W23+V23+X23+Y23),(W23+V23+X23+Y23),(S23+U23))</f>
        <v>1545.31</v>
      </c>
      <c r="AC23" s="96">
        <f>IF(AA23,0,Z23)</f>
        <v>7321.572300821535</v>
      </c>
      <c r="AD23" s="96">
        <f>IF(AC23&gt;0,0,-Z23)</f>
        <v>0</v>
      </c>
      <c r="AE23" s="102">
        <f>IF(AND(NOT(AA22),AA23),1,0)</f>
        <v>0</v>
      </c>
      <c r="AF23" s="103">
        <f>IF(AE23,R23,AF22)</f>
        <v>0</v>
      </c>
      <c r="AG23" s="105"/>
      <c r="AH23" s="98">
        <f>EDATE(AH22,1)</f>
        <v>40800</v>
      </c>
      <c r="AI23" s="94">
        <f>AS22</f>
        <v>19139.991751460770</v>
      </c>
      <c r="AJ23" s="95">
        <f>AJ22</f>
        <v>0.089</v>
      </c>
      <c r="AK23" s="96">
        <f>AI23*AJ23/12</f>
        <v>141.954938823334</v>
      </c>
      <c r="AL23" s="96">
        <f>AL22</f>
        <v>345</v>
      </c>
      <c r="AM23" s="96">
        <f>AD23</f>
        <v>0</v>
      </c>
      <c r="AN23" s="71"/>
      <c r="AO23" s="71">
        <f>AO22</f>
        <v>0</v>
      </c>
      <c r="AP23" s="96">
        <f>AI23+AK23-AL23-AM23-AN23-AO23</f>
        <v>18936.9466902841</v>
      </c>
      <c r="AQ23" t="b" s="21">
        <f>IF(AP23&gt;0,FALSE(),TRUE())</f>
        <v>0</v>
      </c>
      <c r="AR23" s="96">
        <f>IF((AI23+AK23)&gt;(AM23+AL23+AN23+AO23),(AM23+AL23+AN23+AO23),(AI23+AK23))</f>
        <v>345</v>
      </c>
      <c r="AS23" s="96">
        <f>IF(AQ23,0,AP23)</f>
        <v>18936.9466902841</v>
      </c>
      <c r="AT23" s="96">
        <f>IF(AS23&gt;0,0,-AP23)</f>
        <v>0</v>
      </c>
      <c r="AU23" s="102">
        <f>IF(AND(NOT(AQ22),AQ23),1,0)</f>
        <v>0</v>
      </c>
      <c r="AV23" s="103">
        <f>IF(AU23,AH23,AV22)</f>
        <v>0</v>
      </c>
      <c r="AW23" s="105"/>
      <c r="AX23" s="98">
        <f>EDATE(AX22,1)</f>
        <v>40800</v>
      </c>
      <c r="AY23" s="94">
        <f>BI22</f>
        <v>20565.4017313888</v>
      </c>
      <c r="AZ23" s="95">
        <f>AZ22</f>
        <v>0.079</v>
      </c>
      <c r="BA23" s="96">
        <f>AY23*AZ23/12</f>
        <v>135.3888947316429</v>
      </c>
      <c r="BB23" s="96">
        <f>BB22</f>
        <v>428</v>
      </c>
      <c r="BC23" s="96">
        <f>AT23</f>
        <v>0</v>
      </c>
      <c r="BD23" s="71"/>
      <c r="BE23" s="71">
        <f>BE22</f>
        <v>0</v>
      </c>
      <c r="BF23" s="96">
        <f>AY23+BA23-BB23-BC23-BD23-BE23</f>
        <v>20272.790626120441</v>
      </c>
      <c r="BG23" t="b" s="21">
        <f>IF(BF23&gt;0,FALSE(),TRUE())</f>
        <v>0</v>
      </c>
      <c r="BH23" s="96">
        <f>IF((AY23+BA23)&gt;(BC23+BB23+BD23+BE23),(BC23+BB23+BD23+BE23),(AY23+BA23))</f>
        <v>428</v>
      </c>
      <c r="BI23" s="96">
        <f>IF(BG23,0,BF23)</f>
        <v>20272.790626120441</v>
      </c>
      <c r="BJ23" s="96">
        <f>IF(BI23&gt;0,0,-BF23)</f>
        <v>0</v>
      </c>
      <c r="BK23" s="102">
        <f>IF(AND(NOT(BG22),BG23),1,0)</f>
        <v>0</v>
      </c>
      <c r="BL23" s="103">
        <f>IF(BK23,AX23,BL22)</f>
        <v>0</v>
      </c>
      <c r="BM23" s="105"/>
      <c r="BN23" s="98">
        <f>EDATE(BN22,1)</f>
        <v>40800</v>
      </c>
      <c r="BO23" s="94">
        <f>BY22</f>
        <v>47425.860880621076</v>
      </c>
      <c r="BP23" s="95">
        <f>BP22</f>
        <v>0.06619999999999999</v>
      </c>
      <c r="BQ23" s="96">
        <f>BO23*BP23/12</f>
        <v>261.6326658580929</v>
      </c>
      <c r="BR23" s="96">
        <f>BR22</f>
        <v>581.6900000000001</v>
      </c>
      <c r="BS23" s="96">
        <f>BJ23</f>
        <v>0</v>
      </c>
      <c r="BT23" s="71"/>
      <c r="BU23" s="71">
        <f>BU22</f>
        <v>0</v>
      </c>
      <c r="BV23" s="96">
        <f>BO23+BQ23-BR23-BS23-BT23-BU23</f>
        <v>47105.803546479168</v>
      </c>
      <c r="BW23" t="b" s="21">
        <f>IF(BV23&gt;0,FALSE(),TRUE())</f>
        <v>0</v>
      </c>
      <c r="BX23" s="96">
        <f>IF((BO23+BQ23)&gt;(BS23+BR23+BT23+BU23),(BS23+BR23+BT23+BU23),(BO23+BQ23))</f>
        <v>581.6900000000001</v>
      </c>
      <c r="BY23" s="96">
        <f>IF(BW23,0,BV23)</f>
        <v>47105.803546479168</v>
      </c>
      <c r="BZ23" s="96">
        <f>IF(BY23&gt;0,0,-BV23)</f>
        <v>0</v>
      </c>
      <c r="CA23" s="102">
        <f>IF(AND(NOT(BW22),BW23),1,0)</f>
        <v>0</v>
      </c>
      <c r="CB23" s="103">
        <f>IF(CA23,BN23,CB22)</f>
        <v>0</v>
      </c>
      <c r="CC23" s="105"/>
      <c r="CD23" s="98">
        <f>EDATE(CD22,1)</f>
        <v>40800</v>
      </c>
      <c r="CE23" s="94">
        <f>CO22</f>
        <v>87053.669642119479</v>
      </c>
      <c r="CF23" s="95">
        <f>CF22</f>
        <v>0.05625</v>
      </c>
      <c r="CG23" s="96">
        <f>CE23*CF23/12</f>
        <v>408.0640764474351</v>
      </c>
      <c r="CH23" s="96">
        <f>CH22</f>
        <v>600</v>
      </c>
      <c r="CI23" s="96">
        <f>BZ23</f>
        <v>0</v>
      </c>
      <c r="CJ23" s="71"/>
      <c r="CK23" s="71">
        <f>CK22</f>
        <v>0</v>
      </c>
      <c r="CL23" s="96">
        <f>CE23+CG23-CH23-CI23-CJ23-CK23</f>
        <v>86861.733718566917</v>
      </c>
      <c r="CM23" t="b" s="21">
        <f>IF(CL23&gt;0,FALSE(),TRUE())</f>
        <v>0</v>
      </c>
      <c r="CN23" s="96">
        <f>IF((CE23+CG23)&gt;(CI23+CH23+CJ23+CK23),(CI23+CH23+CJ23+CK23),(CE23+CG23))</f>
        <v>600</v>
      </c>
      <c r="CO23" s="96">
        <f>IF(CM23,0,CL23)</f>
        <v>86861.733718566917</v>
      </c>
      <c r="CP23" s="96">
        <f>IF(CO23&gt;0,0,-CL23)</f>
        <v>0</v>
      </c>
      <c r="CQ23" s="102">
        <f>IF(AND(NOT(CM22),CM23),1,0)</f>
        <v>0</v>
      </c>
      <c r="CR23" s="103">
        <f>IF(CQ23,CD23,CR22)</f>
        <v>0</v>
      </c>
    </row>
    <row r="24" ht="15" customHeight="1">
      <c r="A24" s="99">
        <f>D24+S24+AI24+AY24+BO24+CE24</f>
        <v>180498.8468822722</v>
      </c>
      <c r="B24" s="100">
        <f>D24+S24+AI24+AY24</f>
        <v>46531.309617226085</v>
      </c>
      <c r="C24" s="101">
        <f>EDATE(C23,1)</f>
        <v>40830</v>
      </c>
      <c r="D24" s="94">
        <f>M23</f>
        <v>0</v>
      </c>
      <c r="E24" s="95">
        <f>E23</f>
        <v>0.0349</v>
      </c>
      <c r="F24" s="96">
        <f>D24*E24/12</f>
        <v>0</v>
      </c>
      <c r="G24" s="96">
        <f>G23</f>
        <v>285.44</v>
      </c>
      <c r="H24" s="71"/>
      <c r="I24" s="71">
        <f>I23</f>
        <v>763.87</v>
      </c>
      <c r="J24" s="96">
        <f>D24+F24-G24-H24-I24</f>
        <v>-1049.31</v>
      </c>
      <c r="K24" t="b" s="21">
        <f>IF(J24&gt;0,FALSE(),TRUE())</f>
        <v>1</v>
      </c>
      <c r="L24" s="96">
        <f>IF((D24+F24)&gt;(G24+H24+I24),(G24+H24+I24),(D24+F24))</f>
        <v>0</v>
      </c>
      <c r="M24" s="96">
        <f>IF(K24,0,J24)</f>
        <v>0</v>
      </c>
      <c r="N24" s="96">
        <f>IF(M24&gt;0,0,-J24)</f>
        <v>1049.31</v>
      </c>
      <c r="O24" s="102">
        <f>IF(AND(NOT(K23),K24),1,0)</f>
        <v>0</v>
      </c>
      <c r="P24" s="106">
        <f>IF(O24,C24,P23)</f>
        <v>40738</v>
      </c>
      <c r="Q24" s="104"/>
      <c r="R24" s="98">
        <f>EDATE(R23,1)</f>
        <v>40830</v>
      </c>
      <c r="S24" s="94">
        <f>AC23</f>
        <v>7321.572300821535</v>
      </c>
      <c r="T24" s="95">
        <f>T23</f>
        <v>0.109</v>
      </c>
      <c r="U24" s="96">
        <f>S24*T24/12</f>
        <v>66.50428173246227</v>
      </c>
      <c r="V24" s="96">
        <f>V23</f>
        <v>496</v>
      </c>
      <c r="W24" s="96">
        <f>N24</f>
        <v>1049.31</v>
      </c>
      <c r="X24" s="71"/>
      <c r="Y24" s="71">
        <f>Y23</f>
        <v>0</v>
      </c>
      <c r="Z24" s="96">
        <f>S24+U24-V24-W24-X24-Y24</f>
        <v>5842.766582553997</v>
      </c>
      <c r="AA24" t="b" s="21">
        <f>IF(Z24&gt;0,FALSE(),TRUE())</f>
        <v>0</v>
      </c>
      <c r="AB24" s="96">
        <f>IF((S24+U24)&gt;(W24+V24+X24+Y24),(W24+V24+X24+Y24),(S24+U24))</f>
        <v>1545.31</v>
      </c>
      <c r="AC24" s="96">
        <f>IF(AA24,0,Z24)</f>
        <v>5842.766582553997</v>
      </c>
      <c r="AD24" s="96">
        <f>IF(AC24&gt;0,0,-Z24)</f>
        <v>0</v>
      </c>
      <c r="AE24" s="102">
        <f>IF(AND(NOT(AA23),AA24),1,0)</f>
        <v>0</v>
      </c>
      <c r="AF24" s="103">
        <f>IF(AE24,R24,AF23)</f>
        <v>0</v>
      </c>
      <c r="AG24" s="105"/>
      <c r="AH24" s="98">
        <f>EDATE(AH23,1)</f>
        <v>40830</v>
      </c>
      <c r="AI24" s="94">
        <f>AS23</f>
        <v>18936.9466902841</v>
      </c>
      <c r="AJ24" s="95">
        <f>AJ23</f>
        <v>0.089</v>
      </c>
      <c r="AK24" s="96">
        <f>AI24*AJ24/12</f>
        <v>140.4490212862738</v>
      </c>
      <c r="AL24" s="96">
        <f>AL23</f>
        <v>345</v>
      </c>
      <c r="AM24" s="96">
        <f>AD24</f>
        <v>0</v>
      </c>
      <c r="AN24" s="71"/>
      <c r="AO24" s="71">
        <f>AO23</f>
        <v>0</v>
      </c>
      <c r="AP24" s="96">
        <f>AI24+AK24-AL24-AM24-AN24-AO24</f>
        <v>18732.395711570378</v>
      </c>
      <c r="AQ24" t="b" s="21">
        <f>IF(AP24&gt;0,FALSE(),TRUE())</f>
        <v>0</v>
      </c>
      <c r="AR24" s="96">
        <f>IF((AI24+AK24)&gt;(AM24+AL24+AN24+AO24),(AM24+AL24+AN24+AO24),(AI24+AK24))</f>
        <v>345</v>
      </c>
      <c r="AS24" s="96">
        <f>IF(AQ24,0,AP24)</f>
        <v>18732.395711570378</v>
      </c>
      <c r="AT24" s="96">
        <f>IF(AS24&gt;0,0,-AP24)</f>
        <v>0</v>
      </c>
      <c r="AU24" s="102">
        <f>IF(AND(NOT(AQ23),AQ24),1,0)</f>
        <v>0</v>
      </c>
      <c r="AV24" s="103">
        <f>IF(AU24,AH24,AV23)</f>
        <v>0</v>
      </c>
      <c r="AW24" s="105"/>
      <c r="AX24" s="98">
        <f>EDATE(AX23,1)</f>
        <v>40830</v>
      </c>
      <c r="AY24" s="94">
        <f>BI23</f>
        <v>20272.790626120441</v>
      </c>
      <c r="AZ24" s="95">
        <f>AZ23</f>
        <v>0.079</v>
      </c>
      <c r="BA24" s="96">
        <f>AY24*AZ24/12</f>
        <v>133.4625382886262</v>
      </c>
      <c r="BB24" s="96">
        <f>BB23</f>
        <v>428</v>
      </c>
      <c r="BC24" s="96">
        <f>AT24</f>
        <v>0</v>
      </c>
      <c r="BD24" s="71"/>
      <c r="BE24" s="71">
        <f>BE23</f>
        <v>0</v>
      </c>
      <c r="BF24" s="96">
        <f>AY24+BA24-BB24-BC24-BD24-BE24</f>
        <v>19978.253164409067</v>
      </c>
      <c r="BG24" t="b" s="21">
        <f>IF(BF24&gt;0,FALSE(),TRUE())</f>
        <v>0</v>
      </c>
      <c r="BH24" s="96">
        <f>IF((AY24+BA24)&gt;(BC24+BB24+BD24+BE24),(BC24+BB24+BD24+BE24),(AY24+BA24))</f>
        <v>428</v>
      </c>
      <c r="BI24" s="96">
        <f>IF(BG24,0,BF24)</f>
        <v>19978.253164409067</v>
      </c>
      <c r="BJ24" s="96">
        <f>IF(BI24&gt;0,0,-BF24)</f>
        <v>0</v>
      </c>
      <c r="BK24" s="102">
        <f>IF(AND(NOT(BG23),BG24),1,0)</f>
        <v>0</v>
      </c>
      <c r="BL24" s="103">
        <f>IF(BK24,AX24,BL23)</f>
        <v>0</v>
      </c>
      <c r="BM24" s="105"/>
      <c r="BN24" s="98">
        <f>EDATE(BN23,1)</f>
        <v>40830</v>
      </c>
      <c r="BO24" s="94">
        <f>BY23</f>
        <v>47105.803546479168</v>
      </c>
      <c r="BP24" s="95">
        <f>BP23</f>
        <v>0.06619999999999999</v>
      </c>
      <c r="BQ24" s="96">
        <f>BO24*BP24/12</f>
        <v>259.867016231410</v>
      </c>
      <c r="BR24" s="96">
        <f>BR23</f>
        <v>581.6900000000001</v>
      </c>
      <c r="BS24" s="96">
        <f>BJ24</f>
        <v>0</v>
      </c>
      <c r="BT24" s="71"/>
      <c r="BU24" s="71">
        <f>BU23</f>
        <v>0</v>
      </c>
      <c r="BV24" s="96">
        <f>BO24+BQ24-BR24-BS24-BT24-BU24</f>
        <v>46783.980562710574</v>
      </c>
      <c r="BW24" t="b" s="21">
        <f>IF(BV24&gt;0,FALSE(),TRUE())</f>
        <v>0</v>
      </c>
      <c r="BX24" s="96">
        <f>IF((BO24+BQ24)&gt;(BS24+BR24+BT24+BU24),(BS24+BR24+BT24+BU24),(BO24+BQ24))</f>
        <v>581.6900000000001</v>
      </c>
      <c r="BY24" s="96">
        <f>IF(BW24,0,BV24)</f>
        <v>46783.980562710574</v>
      </c>
      <c r="BZ24" s="96">
        <f>IF(BY24&gt;0,0,-BV24)</f>
        <v>0</v>
      </c>
      <c r="CA24" s="102">
        <f>IF(AND(NOT(BW23),BW24),1,0)</f>
        <v>0</v>
      </c>
      <c r="CB24" s="103">
        <f>IF(CA24,BN24,CB23)</f>
        <v>0</v>
      </c>
      <c r="CC24" s="105"/>
      <c r="CD24" s="98">
        <f>EDATE(CD23,1)</f>
        <v>40830</v>
      </c>
      <c r="CE24" s="94">
        <f>CO23</f>
        <v>86861.733718566917</v>
      </c>
      <c r="CF24" s="95">
        <f>CF23</f>
        <v>0.05625</v>
      </c>
      <c r="CG24" s="96">
        <f>CE24*CF24/12</f>
        <v>407.1643768057825</v>
      </c>
      <c r="CH24" s="96">
        <f>CH23</f>
        <v>600</v>
      </c>
      <c r="CI24" s="96">
        <f>BZ24</f>
        <v>0</v>
      </c>
      <c r="CJ24" s="71"/>
      <c r="CK24" s="71">
        <f>CK23</f>
        <v>0</v>
      </c>
      <c r="CL24" s="96">
        <f>CE24+CG24-CH24-CI24-CJ24-CK24</f>
        <v>86668.8980953727</v>
      </c>
      <c r="CM24" t="b" s="21">
        <f>IF(CL24&gt;0,FALSE(),TRUE())</f>
        <v>0</v>
      </c>
      <c r="CN24" s="96">
        <f>IF((CE24+CG24)&gt;(CI24+CH24+CJ24+CK24),(CI24+CH24+CJ24+CK24),(CE24+CG24))</f>
        <v>600</v>
      </c>
      <c r="CO24" s="96">
        <f>IF(CM24,0,CL24)</f>
        <v>86668.8980953727</v>
      </c>
      <c r="CP24" s="96">
        <f>IF(CO24&gt;0,0,-CL24)</f>
        <v>0</v>
      </c>
      <c r="CQ24" s="102">
        <f>IF(AND(NOT(CM23),CM24),1,0)</f>
        <v>0</v>
      </c>
      <c r="CR24" s="103">
        <f>IF(CQ24,CD24,CR23)</f>
        <v>0</v>
      </c>
    </row>
    <row r="25" ht="15" customHeight="1">
      <c r="A25" s="99">
        <f>D25+S25+AI25+AY25+BO25+CE25</f>
        <v>178006.2941166167</v>
      </c>
      <c r="B25" s="100">
        <f>D25+S25+AI25+AY25</f>
        <v>44553.415458533447</v>
      </c>
      <c r="C25" s="101">
        <f>EDATE(C24,1)</f>
        <v>40861</v>
      </c>
      <c r="D25" s="94">
        <f>M24</f>
        <v>0</v>
      </c>
      <c r="E25" s="95">
        <f>E24</f>
        <v>0.0349</v>
      </c>
      <c r="F25" s="96">
        <f>D25*E25/12</f>
        <v>0</v>
      </c>
      <c r="G25" s="96">
        <f>G24</f>
        <v>285.44</v>
      </c>
      <c r="H25" s="71"/>
      <c r="I25" s="71">
        <f>I24</f>
        <v>763.87</v>
      </c>
      <c r="J25" s="96">
        <f>D25+F25-G25-H25-I25</f>
        <v>-1049.31</v>
      </c>
      <c r="K25" t="b" s="21">
        <f>IF(J25&gt;0,FALSE(),TRUE())</f>
        <v>1</v>
      </c>
      <c r="L25" s="96">
        <f>IF((D25+F25)&gt;(G25+H25+I25),(G25+H25+I25),(D25+F25))</f>
        <v>0</v>
      </c>
      <c r="M25" s="96">
        <f>IF(K25,0,J25)</f>
        <v>0</v>
      </c>
      <c r="N25" s="96">
        <f>IF(M25&gt;0,0,-J25)</f>
        <v>1049.31</v>
      </c>
      <c r="O25" s="102">
        <f>IF(AND(NOT(K24),K25),1,0)</f>
        <v>0</v>
      </c>
      <c r="P25" s="106">
        <f>IF(O25,C25,P24)</f>
        <v>40738</v>
      </c>
      <c r="Q25" s="104"/>
      <c r="R25" s="98">
        <f>EDATE(R24,1)</f>
        <v>40861</v>
      </c>
      <c r="S25" s="94">
        <f>AC24</f>
        <v>5842.766582553997</v>
      </c>
      <c r="T25" s="95">
        <f>T24</f>
        <v>0.109</v>
      </c>
      <c r="U25" s="96">
        <f>S25*T25/12</f>
        <v>53.0717964581988</v>
      </c>
      <c r="V25" s="96">
        <f>V24</f>
        <v>496</v>
      </c>
      <c r="W25" s="96">
        <f>N25</f>
        <v>1049.31</v>
      </c>
      <c r="X25" s="71"/>
      <c r="Y25" s="71">
        <f>Y24</f>
        <v>0</v>
      </c>
      <c r="Z25" s="96">
        <f>S25+U25-V25-W25-X25-Y25</f>
        <v>4350.528379012196</v>
      </c>
      <c r="AA25" t="b" s="21">
        <f>IF(Z25&gt;0,FALSE(),TRUE())</f>
        <v>0</v>
      </c>
      <c r="AB25" s="96">
        <f>IF((S25+U25)&gt;(W25+V25+X25+Y25),(W25+V25+X25+Y25),(S25+U25))</f>
        <v>1545.31</v>
      </c>
      <c r="AC25" s="96">
        <f>IF(AA25,0,Z25)</f>
        <v>4350.528379012196</v>
      </c>
      <c r="AD25" s="96">
        <f>IF(AC25&gt;0,0,-Z25)</f>
        <v>0</v>
      </c>
      <c r="AE25" s="102">
        <f>IF(AND(NOT(AA24),AA25),1,0)</f>
        <v>0</v>
      </c>
      <c r="AF25" s="103">
        <f>IF(AE25,R25,AF24)</f>
        <v>0</v>
      </c>
      <c r="AG25" s="105"/>
      <c r="AH25" s="98">
        <f>EDATE(AH24,1)</f>
        <v>40861</v>
      </c>
      <c r="AI25" s="94">
        <f>AS24</f>
        <v>18732.395711570378</v>
      </c>
      <c r="AJ25" s="95">
        <f>AJ24</f>
        <v>0.089</v>
      </c>
      <c r="AK25" s="96">
        <f>AI25*AJ25/12</f>
        <v>138.9319348608136</v>
      </c>
      <c r="AL25" s="96">
        <f>AL24</f>
        <v>345</v>
      </c>
      <c r="AM25" s="96">
        <f>AD25</f>
        <v>0</v>
      </c>
      <c r="AN25" s="71"/>
      <c r="AO25" s="71">
        <f>AO24</f>
        <v>0</v>
      </c>
      <c r="AP25" s="96">
        <f>AI25+AK25-AL25-AM25-AN25-AO25</f>
        <v>18526.327646431193</v>
      </c>
      <c r="AQ25" t="b" s="21">
        <f>IF(AP25&gt;0,FALSE(),TRUE())</f>
        <v>0</v>
      </c>
      <c r="AR25" s="96">
        <f>IF((AI25+AK25)&gt;(AM25+AL25+AN25+AO25),(AM25+AL25+AN25+AO25),(AI25+AK25))</f>
        <v>345</v>
      </c>
      <c r="AS25" s="96">
        <f>IF(AQ25,0,AP25)</f>
        <v>18526.327646431193</v>
      </c>
      <c r="AT25" s="96">
        <f>IF(AS25&gt;0,0,-AP25)</f>
        <v>0</v>
      </c>
      <c r="AU25" s="102">
        <f>IF(AND(NOT(AQ24),AQ25),1,0)</f>
        <v>0</v>
      </c>
      <c r="AV25" s="103">
        <f>IF(AU25,AH25,AV24)</f>
        <v>0</v>
      </c>
      <c r="AW25" s="105"/>
      <c r="AX25" s="98">
        <f>EDATE(AX24,1)</f>
        <v>40861</v>
      </c>
      <c r="AY25" s="94">
        <f>BI24</f>
        <v>19978.253164409067</v>
      </c>
      <c r="AZ25" s="95">
        <f>AZ24</f>
        <v>0.079</v>
      </c>
      <c r="BA25" s="96">
        <f>AY25*AZ25/12</f>
        <v>131.5234999990264</v>
      </c>
      <c r="BB25" s="96">
        <f>BB24</f>
        <v>428</v>
      </c>
      <c r="BC25" s="96">
        <f>AT25</f>
        <v>0</v>
      </c>
      <c r="BD25" s="71"/>
      <c r="BE25" s="71">
        <f>BE24</f>
        <v>0</v>
      </c>
      <c r="BF25" s="96">
        <f>AY25+BA25-BB25-BC25-BD25-BE25</f>
        <v>19681.776664408095</v>
      </c>
      <c r="BG25" t="b" s="21">
        <f>IF(BF25&gt;0,FALSE(),TRUE())</f>
        <v>0</v>
      </c>
      <c r="BH25" s="96">
        <f>IF((AY25+BA25)&gt;(BC25+BB25+BD25+BE25),(BC25+BB25+BD25+BE25),(AY25+BA25))</f>
        <v>428</v>
      </c>
      <c r="BI25" s="96">
        <f>IF(BG25,0,BF25)</f>
        <v>19681.776664408095</v>
      </c>
      <c r="BJ25" s="96">
        <f>IF(BI25&gt;0,0,-BF25)</f>
        <v>0</v>
      </c>
      <c r="BK25" s="102">
        <f>IF(AND(NOT(BG24),BG25),1,0)</f>
        <v>0</v>
      </c>
      <c r="BL25" s="103">
        <f>IF(BK25,AX25,BL24)</f>
        <v>0</v>
      </c>
      <c r="BM25" s="105"/>
      <c r="BN25" s="98">
        <f>EDATE(BN24,1)</f>
        <v>40861</v>
      </c>
      <c r="BO25" s="94">
        <f>BY24</f>
        <v>46783.980562710574</v>
      </c>
      <c r="BP25" s="95">
        <f>BP24</f>
        <v>0.06619999999999999</v>
      </c>
      <c r="BQ25" s="96">
        <f>BO25*BP25/12</f>
        <v>258.0916261042867</v>
      </c>
      <c r="BR25" s="96">
        <f>BR24</f>
        <v>581.6900000000001</v>
      </c>
      <c r="BS25" s="96">
        <f>BJ25</f>
        <v>0</v>
      </c>
      <c r="BT25" s="71"/>
      <c r="BU25" s="71">
        <f>BU24</f>
        <v>0</v>
      </c>
      <c r="BV25" s="96">
        <f>BO25+BQ25-BR25-BS25-BT25-BU25</f>
        <v>46460.382188814860</v>
      </c>
      <c r="BW25" t="b" s="21">
        <f>IF(BV25&gt;0,FALSE(),TRUE())</f>
        <v>0</v>
      </c>
      <c r="BX25" s="96">
        <f>IF((BO25+BQ25)&gt;(BS25+BR25+BT25+BU25),(BS25+BR25+BT25+BU25),(BO25+BQ25))</f>
        <v>581.6900000000001</v>
      </c>
      <c r="BY25" s="96">
        <f>IF(BW25,0,BV25)</f>
        <v>46460.382188814860</v>
      </c>
      <c r="BZ25" s="96">
        <f>IF(BY25&gt;0,0,-BV25)</f>
        <v>0</v>
      </c>
      <c r="CA25" s="102">
        <f>IF(AND(NOT(BW24),BW25),1,0)</f>
        <v>0</v>
      </c>
      <c r="CB25" s="103">
        <f>IF(CA25,BN25,CB24)</f>
        <v>0</v>
      </c>
      <c r="CC25" s="105"/>
      <c r="CD25" s="98">
        <f>EDATE(CD24,1)</f>
        <v>40861</v>
      </c>
      <c r="CE25" s="94">
        <f>CO24</f>
        <v>86668.8980953727</v>
      </c>
      <c r="CF25" s="95">
        <f>CF24</f>
        <v>0.05625</v>
      </c>
      <c r="CG25" s="96">
        <f>CE25*CF25/12</f>
        <v>406.2604598220595</v>
      </c>
      <c r="CH25" s="96">
        <f>CH24</f>
        <v>600</v>
      </c>
      <c r="CI25" s="96">
        <f>BZ25</f>
        <v>0</v>
      </c>
      <c r="CJ25" s="71"/>
      <c r="CK25" s="71">
        <f>CK24</f>
        <v>0</v>
      </c>
      <c r="CL25" s="96">
        <f>CE25+CG25-CH25-CI25-CJ25-CK25</f>
        <v>86475.158555194765</v>
      </c>
      <c r="CM25" t="b" s="21">
        <f>IF(CL25&gt;0,FALSE(),TRUE())</f>
        <v>0</v>
      </c>
      <c r="CN25" s="96">
        <f>IF((CE25+CG25)&gt;(CI25+CH25+CJ25+CK25),(CI25+CH25+CJ25+CK25),(CE25+CG25))</f>
        <v>600</v>
      </c>
      <c r="CO25" s="96">
        <f>IF(CM25,0,CL25)</f>
        <v>86475.158555194765</v>
      </c>
      <c r="CP25" s="96">
        <f>IF(CO25&gt;0,0,-CL25)</f>
        <v>0</v>
      </c>
      <c r="CQ25" s="102">
        <f>IF(AND(NOT(CM24),CM25),1,0)</f>
        <v>0</v>
      </c>
      <c r="CR25" s="103">
        <f>IF(CQ25,CD25,CR24)</f>
        <v>0</v>
      </c>
    </row>
    <row r="26" ht="15" customHeight="1">
      <c r="A26" s="99">
        <f>D26+S26+AI26+AY26+BO26+CE26</f>
        <v>175494.1734338611</v>
      </c>
      <c r="B26" s="100">
        <f>D26+S26+AI26+AY26</f>
        <v>42558.632689851482</v>
      </c>
      <c r="C26" s="101">
        <f>EDATE(C25,1)</f>
        <v>40891</v>
      </c>
      <c r="D26" s="94">
        <f>M25</f>
        <v>0</v>
      </c>
      <c r="E26" s="95">
        <f>E25</f>
        <v>0.0349</v>
      </c>
      <c r="F26" s="96">
        <f>D26*E26/12</f>
        <v>0</v>
      </c>
      <c r="G26" s="96">
        <f>G25</f>
        <v>285.44</v>
      </c>
      <c r="H26" s="71"/>
      <c r="I26" s="71">
        <f>I25</f>
        <v>763.87</v>
      </c>
      <c r="J26" s="96">
        <f>D26+F26-G26-H26-I26</f>
        <v>-1049.31</v>
      </c>
      <c r="K26" t="b" s="21">
        <f>IF(J26&gt;0,FALSE(),TRUE())</f>
        <v>1</v>
      </c>
      <c r="L26" s="96">
        <f>IF((D26+F26)&gt;(G26+H26+I26),(G26+H26+I26),(D26+F26))</f>
        <v>0</v>
      </c>
      <c r="M26" s="96">
        <f>IF(K26,0,J26)</f>
        <v>0</v>
      </c>
      <c r="N26" s="96">
        <f>IF(M26&gt;0,0,-J26)</f>
        <v>1049.31</v>
      </c>
      <c r="O26" s="102">
        <f>IF(AND(NOT(K25),K26),1,0)</f>
        <v>0</v>
      </c>
      <c r="P26" s="106">
        <f>IF(O26,C26,P25)</f>
        <v>40738</v>
      </c>
      <c r="Q26" s="104"/>
      <c r="R26" s="98">
        <f>EDATE(R25,1)</f>
        <v>40891</v>
      </c>
      <c r="S26" s="94">
        <f>AC25</f>
        <v>4350.528379012196</v>
      </c>
      <c r="T26" s="95">
        <f>T25</f>
        <v>0.109</v>
      </c>
      <c r="U26" s="96">
        <f>S26*T26/12</f>
        <v>39.51729944269411</v>
      </c>
      <c r="V26" s="96">
        <f>V25</f>
        <v>496</v>
      </c>
      <c r="W26" s="96">
        <f>N26</f>
        <v>1049.31</v>
      </c>
      <c r="X26" s="71"/>
      <c r="Y26" s="71">
        <f>Y25</f>
        <v>0</v>
      </c>
      <c r="Z26" s="96">
        <f>S26+U26-V26-W26-X26-Y26</f>
        <v>2844.735678454890</v>
      </c>
      <c r="AA26" t="b" s="21">
        <f>IF(Z26&gt;0,FALSE(),TRUE())</f>
        <v>0</v>
      </c>
      <c r="AB26" s="96">
        <f>IF((S26+U26)&gt;(W26+V26+X26+Y26),(W26+V26+X26+Y26),(S26+U26))</f>
        <v>1545.31</v>
      </c>
      <c r="AC26" s="96">
        <f>IF(AA26,0,Z26)</f>
        <v>2844.735678454890</v>
      </c>
      <c r="AD26" s="96">
        <f>IF(AC26&gt;0,0,-Z26)</f>
        <v>0</v>
      </c>
      <c r="AE26" s="102">
        <f>IF(AND(NOT(AA25),AA26),1,0)</f>
        <v>0</v>
      </c>
      <c r="AF26" s="103">
        <f>IF(AE26,R26,AF25)</f>
        <v>0</v>
      </c>
      <c r="AG26" s="105"/>
      <c r="AH26" s="98">
        <f>EDATE(AH25,1)</f>
        <v>40891</v>
      </c>
      <c r="AI26" s="94">
        <f>AS25</f>
        <v>18526.327646431193</v>
      </c>
      <c r="AJ26" s="95">
        <f>AJ25</f>
        <v>0.089</v>
      </c>
      <c r="AK26" s="96">
        <f>AI26*AJ26/12</f>
        <v>137.4035967110313</v>
      </c>
      <c r="AL26" s="96">
        <f>AL25</f>
        <v>345</v>
      </c>
      <c r="AM26" s="96">
        <f>AD26</f>
        <v>0</v>
      </c>
      <c r="AN26" s="71"/>
      <c r="AO26" s="71">
        <f>AO25</f>
        <v>0</v>
      </c>
      <c r="AP26" s="96">
        <f>AI26+AK26-AL26-AM26-AN26-AO26</f>
        <v>18318.731243142225</v>
      </c>
      <c r="AQ26" t="b" s="21">
        <f>IF(AP26&gt;0,FALSE(),TRUE())</f>
        <v>0</v>
      </c>
      <c r="AR26" s="96">
        <f>IF((AI26+AK26)&gt;(AM26+AL26+AN26+AO26),(AM26+AL26+AN26+AO26),(AI26+AK26))</f>
        <v>345</v>
      </c>
      <c r="AS26" s="96">
        <f>IF(AQ26,0,AP26)</f>
        <v>18318.731243142225</v>
      </c>
      <c r="AT26" s="96">
        <f>IF(AS26&gt;0,0,-AP26)</f>
        <v>0</v>
      </c>
      <c r="AU26" s="102">
        <f>IF(AND(NOT(AQ25),AQ26),1,0)</f>
        <v>0</v>
      </c>
      <c r="AV26" s="103">
        <f>IF(AU26,AH26,AV25)</f>
        <v>0</v>
      </c>
      <c r="AW26" s="105"/>
      <c r="AX26" s="98">
        <f>EDATE(AX25,1)</f>
        <v>40891</v>
      </c>
      <c r="AY26" s="94">
        <f>BI25</f>
        <v>19681.776664408095</v>
      </c>
      <c r="AZ26" s="95">
        <f>AZ25</f>
        <v>0.079</v>
      </c>
      <c r="BA26" s="96">
        <f>AY26*AZ26/12</f>
        <v>129.571696374020</v>
      </c>
      <c r="BB26" s="96">
        <f>BB25</f>
        <v>428</v>
      </c>
      <c r="BC26" s="96">
        <f>AT26</f>
        <v>0</v>
      </c>
      <c r="BD26" s="71"/>
      <c r="BE26" s="71">
        <f>BE25</f>
        <v>0</v>
      </c>
      <c r="BF26" s="96">
        <f>AY26+BA26-BB26-BC26-BD26-BE26</f>
        <v>19383.348360782114</v>
      </c>
      <c r="BG26" t="b" s="21">
        <f>IF(BF26&gt;0,FALSE(),TRUE())</f>
        <v>0</v>
      </c>
      <c r="BH26" s="96">
        <f>IF((AY26+BA26)&gt;(BC26+BB26+BD26+BE26),(BC26+BB26+BD26+BE26),(AY26+BA26))</f>
        <v>428</v>
      </c>
      <c r="BI26" s="96">
        <f>IF(BG26,0,BF26)</f>
        <v>19383.348360782114</v>
      </c>
      <c r="BJ26" s="96">
        <f>IF(BI26&gt;0,0,-BF26)</f>
        <v>0</v>
      </c>
      <c r="BK26" s="102">
        <f>IF(AND(NOT(BG25),BG26),1,0)</f>
        <v>0</v>
      </c>
      <c r="BL26" s="103">
        <f>IF(BK26,AX26,BL25)</f>
        <v>0</v>
      </c>
      <c r="BM26" s="105"/>
      <c r="BN26" s="98">
        <f>EDATE(BN25,1)</f>
        <v>40891</v>
      </c>
      <c r="BO26" s="94">
        <f>BY25</f>
        <v>46460.382188814860</v>
      </c>
      <c r="BP26" s="95">
        <f>BP25</f>
        <v>0.06619999999999999</v>
      </c>
      <c r="BQ26" s="96">
        <f>BO26*BP26/12</f>
        <v>256.3064417416286</v>
      </c>
      <c r="BR26" s="96">
        <f>BR25</f>
        <v>581.6900000000001</v>
      </c>
      <c r="BS26" s="96">
        <f>BJ26</f>
        <v>0</v>
      </c>
      <c r="BT26" s="71"/>
      <c r="BU26" s="71">
        <f>BU25</f>
        <v>0</v>
      </c>
      <c r="BV26" s="96">
        <f>BO26+BQ26-BR26-BS26-BT26-BU26</f>
        <v>46134.998630556489</v>
      </c>
      <c r="BW26" t="b" s="21">
        <f>IF(BV26&gt;0,FALSE(),TRUE())</f>
        <v>0</v>
      </c>
      <c r="BX26" s="96">
        <f>IF((BO26+BQ26)&gt;(BS26+BR26+BT26+BU26),(BS26+BR26+BT26+BU26),(BO26+BQ26))</f>
        <v>581.6900000000001</v>
      </c>
      <c r="BY26" s="96">
        <f>IF(BW26,0,BV26)</f>
        <v>46134.998630556489</v>
      </c>
      <c r="BZ26" s="96">
        <f>IF(BY26&gt;0,0,-BV26)</f>
        <v>0</v>
      </c>
      <c r="CA26" s="102">
        <f>IF(AND(NOT(BW25),BW26),1,0)</f>
        <v>0</v>
      </c>
      <c r="CB26" s="103">
        <f>IF(CA26,BN26,CB25)</f>
        <v>0</v>
      </c>
      <c r="CC26" s="105"/>
      <c r="CD26" s="98">
        <f>EDATE(CD25,1)</f>
        <v>40891</v>
      </c>
      <c r="CE26" s="94">
        <f>CO25</f>
        <v>86475.158555194765</v>
      </c>
      <c r="CF26" s="95">
        <f>CF25</f>
        <v>0.05625</v>
      </c>
      <c r="CG26" s="96">
        <f>CE26*CF26/12</f>
        <v>405.3523057274754</v>
      </c>
      <c r="CH26" s="96">
        <f>CH25</f>
        <v>600</v>
      </c>
      <c r="CI26" s="96">
        <f>BZ26</f>
        <v>0</v>
      </c>
      <c r="CJ26" s="71"/>
      <c r="CK26" s="71">
        <f>CK25</f>
        <v>0</v>
      </c>
      <c r="CL26" s="96">
        <f>CE26+CG26-CH26-CI26-CJ26-CK26</f>
        <v>86280.510860922237</v>
      </c>
      <c r="CM26" t="b" s="21">
        <f>IF(CL26&gt;0,FALSE(),TRUE())</f>
        <v>0</v>
      </c>
      <c r="CN26" s="96">
        <f>IF((CE26+CG26)&gt;(CI26+CH26+CJ26+CK26),(CI26+CH26+CJ26+CK26),(CE26+CG26))</f>
        <v>600</v>
      </c>
      <c r="CO26" s="96">
        <f>IF(CM26,0,CL26)</f>
        <v>86280.510860922237</v>
      </c>
      <c r="CP26" s="96">
        <f>IF(CO26&gt;0,0,-CL26)</f>
        <v>0</v>
      </c>
      <c r="CQ26" s="102">
        <f>IF(AND(NOT(CM25),CM26),1,0)</f>
        <v>0</v>
      </c>
      <c r="CR26" s="103">
        <f>IF(CQ26,CD26,CR25)</f>
        <v>0</v>
      </c>
    </row>
    <row r="27" ht="15" customHeight="1">
      <c r="A27" s="99">
        <f>D27+S27+AI27+AY27+BO27+CE27</f>
        <v>172962.324773858</v>
      </c>
      <c r="B27" s="100">
        <f>D27+S27+AI27+AY27</f>
        <v>40546.815282379233</v>
      </c>
      <c r="C27" s="101">
        <f>EDATE(C26,1)</f>
        <v>40922</v>
      </c>
      <c r="D27" s="94">
        <f>M26</f>
        <v>0</v>
      </c>
      <c r="E27" s="95">
        <f>E26</f>
        <v>0.0349</v>
      </c>
      <c r="F27" s="96">
        <f>D27*E27/12</f>
        <v>0</v>
      </c>
      <c r="G27" s="96">
        <f>G26</f>
        <v>285.44</v>
      </c>
      <c r="H27" s="71"/>
      <c r="I27" s="71">
        <f>I26</f>
        <v>763.87</v>
      </c>
      <c r="J27" s="96">
        <f>D27+F27-G27-H27-I27</f>
        <v>-1049.31</v>
      </c>
      <c r="K27" t="b" s="21">
        <f>IF(J27&gt;0,FALSE(),TRUE())</f>
        <v>1</v>
      </c>
      <c r="L27" s="96">
        <f>IF((D27+F27)&gt;(G27+H27+I27),(G27+H27+I27),(D27+F27))</f>
        <v>0</v>
      </c>
      <c r="M27" s="96">
        <f>IF(K27,0,J27)</f>
        <v>0</v>
      </c>
      <c r="N27" s="96">
        <f>IF(M27&gt;0,0,-J27)</f>
        <v>1049.31</v>
      </c>
      <c r="O27" s="102">
        <f>IF(AND(NOT(K26),K27),1,0)</f>
        <v>0</v>
      </c>
      <c r="P27" s="106">
        <f>IF(O27,C27,P26)</f>
        <v>40738</v>
      </c>
      <c r="Q27" s="104"/>
      <c r="R27" s="98">
        <f>EDATE(R26,1)</f>
        <v>40922</v>
      </c>
      <c r="S27" s="94">
        <f>AC26</f>
        <v>2844.735678454890</v>
      </c>
      <c r="T27" s="95">
        <f>T26</f>
        <v>0.109</v>
      </c>
      <c r="U27" s="96">
        <f>S27*T27/12</f>
        <v>25.83968241263192</v>
      </c>
      <c r="V27" s="96">
        <f>V26</f>
        <v>496</v>
      </c>
      <c r="W27" s="96">
        <f>N27</f>
        <v>1049.31</v>
      </c>
      <c r="X27" s="71"/>
      <c r="Y27" s="71">
        <f>Y26</f>
        <v>0</v>
      </c>
      <c r="Z27" s="96">
        <f>S27+U27-V27-W27-X27-Y27</f>
        <v>1325.265360867522</v>
      </c>
      <c r="AA27" t="b" s="21">
        <f>IF(Z27&gt;0,FALSE(),TRUE())</f>
        <v>0</v>
      </c>
      <c r="AB27" s="96">
        <f>IF((S27+U27)&gt;(W27+V27+X27+Y27),(W27+V27+X27+Y27),(S27+U27))</f>
        <v>1545.31</v>
      </c>
      <c r="AC27" s="96">
        <f>IF(AA27,0,Z27)</f>
        <v>1325.265360867522</v>
      </c>
      <c r="AD27" s="96">
        <f>IF(AC27&gt;0,0,-Z27)</f>
        <v>0</v>
      </c>
      <c r="AE27" s="102">
        <f>IF(AND(NOT(AA26),AA27),1,0)</f>
        <v>0</v>
      </c>
      <c r="AF27" s="103">
        <f>IF(AE27,R27,AF26)</f>
        <v>0</v>
      </c>
      <c r="AG27" s="105"/>
      <c r="AH27" s="98">
        <f>EDATE(AH26,1)</f>
        <v>40922</v>
      </c>
      <c r="AI27" s="94">
        <f>AS26</f>
        <v>18318.731243142225</v>
      </c>
      <c r="AJ27" s="95">
        <f>AJ26</f>
        <v>0.089</v>
      </c>
      <c r="AK27" s="96">
        <f>AI27*AJ27/12</f>
        <v>135.8639233866382</v>
      </c>
      <c r="AL27" s="96">
        <f>AL26</f>
        <v>345</v>
      </c>
      <c r="AM27" s="96">
        <f>AD27</f>
        <v>0</v>
      </c>
      <c r="AN27" s="71"/>
      <c r="AO27" s="71">
        <f>AO26</f>
        <v>0</v>
      </c>
      <c r="AP27" s="96">
        <f>AI27+AK27-AL27-AM27-AN27-AO27</f>
        <v>18109.595166528863</v>
      </c>
      <c r="AQ27" t="b" s="21">
        <f>IF(AP27&gt;0,FALSE(),TRUE())</f>
        <v>0</v>
      </c>
      <c r="AR27" s="96">
        <f>IF((AI27+AK27)&gt;(AM27+AL27+AN27+AO27),(AM27+AL27+AN27+AO27),(AI27+AK27))</f>
        <v>345</v>
      </c>
      <c r="AS27" s="96">
        <f>IF(AQ27,0,AP27)</f>
        <v>18109.595166528863</v>
      </c>
      <c r="AT27" s="96">
        <f>IF(AS27&gt;0,0,-AP27)</f>
        <v>0</v>
      </c>
      <c r="AU27" s="102">
        <f>IF(AND(NOT(AQ26),AQ27),1,0)</f>
        <v>0</v>
      </c>
      <c r="AV27" s="103">
        <f>IF(AU27,AH27,AV26)</f>
        <v>0</v>
      </c>
      <c r="AW27" s="105"/>
      <c r="AX27" s="98">
        <f>EDATE(AX26,1)</f>
        <v>40922</v>
      </c>
      <c r="AY27" s="94">
        <f>BI26</f>
        <v>19383.348360782114</v>
      </c>
      <c r="AZ27" s="95">
        <f>AZ26</f>
        <v>0.079</v>
      </c>
      <c r="BA27" s="96">
        <f>AY27*AZ27/12</f>
        <v>127.6070433751489</v>
      </c>
      <c r="BB27" s="96">
        <f>BB26</f>
        <v>428</v>
      </c>
      <c r="BC27" s="96">
        <f>AT27</f>
        <v>0</v>
      </c>
      <c r="BD27" s="71"/>
      <c r="BE27" s="71">
        <f>BE26</f>
        <v>0</v>
      </c>
      <c r="BF27" s="96">
        <f>AY27+BA27-BB27-BC27-BD27-BE27</f>
        <v>19082.955404157263</v>
      </c>
      <c r="BG27" t="b" s="21">
        <f>IF(BF27&gt;0,FALSE(),TRUE())</f>
        <v>0</v>
      </c>
      <c r="BH27" s="96">
        <f>IF((AY27+BA27)&gt;(BC27+BB27+BD27+BE27),(BC27+BB27+BD27+BE27),(AY27+BA27))</f>
        <v>428</v>
      </c>
      <c r="BI27" s="96">
        <f>IF(BG27,0,BF27)</f>
        <v>19082.955404157263</v>
      </c>
      <c r="BJ27" s="96">
        <f>IF(BI27&gt;0,0,-BF27)</f>
        <v>0</v>
      </c>
      <c r="BK27" s="102">
        <f>IF(AND(NOT(BG26),BG27),1,0)</f>
        <v>0</v>
      </c>
      <c r="BL27" s="103">
        <f>IF(BK27,AX27,BL26)</f>
        <v>0</v>
      </c>
      <c r="BM27" s="105"/>
      <c r="BN27" s="98">
        <f>EDATE(BN26,1)</f>
        <v>40922</v>
      </c>
      <c r="BO27" s="94">
        <f>BY26</f>
        <v>46134.998630556489</v>
      </c>
      <c r="BP27" s="95">
        <f>BP26</f>
        <v>0.06619999999999999</v>
      </c>
      <c r="BQ27" s="96">
        <f>BO27*BP27/12</f>
        <v>254.5114091119033</v>
      </c>
      <c r="BR27" s="96">
        <f>BR26</f>
        <v>581.6900000000001</v>
      </c>
      <c r="BS27" s="96">
        <f>BJ27</f>
        <v>0</v>
      </c>
      <c r="BT27" s="71"/>
      <c r="BU27" s="71">
        <f>BU26</f>
        <v>0</v>
      </c>
      <c r="BV27" s="96">
        <f>BO27+BQ27-BR27-BS27-BT27-BU27</f>
        <v>45807.820039668390</v>
      </c>
      <c r="BW27" t="b" s="21">
        <f>IF(BV27&gt;0,FALSE(),TRUE())</f>
        <v>0</v>
      </c>
      <c r="BX27" s="96">
        <f>IF((BO27+BQ27)&gt;(BS27+BR27+BT27+BU27),(BS27+BR27+BT27+BU27),(BO27+BQ27))</f>
        <v>581.6900000000001</v>
      </c>
      <c r="BY27" s="96">
        <f>IF(BW27,0,BV27)</f>
        <v>45807.820039668390</v>
      </c>
      <c r="BZ27" s="96">
        <f>IF(BY27&gt;0,0,-BV27)</f>
        <v>0</v>
      </c>
      <c r="CA27" s="102">
        <f>IF(AND(NOT(BW26),BW27),1,0)</f>
        <v>0</v>
      </c>
      <c r="CB27" s="103">
        <f>IF(CA27,BN27,CB26)</f>
        <v>0</v>
      </c>
      <c r="CC27" s="105"/>
      <c r="CD27" s="98">
        <f>EDATE(CD26,1)</f>
        <v>40922</v>
      </c>
      <c r="CE27" s="94">
        <f>CO26</f>
        <v>86280.510860922237</v>
      </c>
      <c r="CF27" s="95">
        <f>CF26</f>
        <v>0.05625</v>
      </c>
      <c r="CG27" s="96">
        <f>CE27*CF27/12</f>
        <v>404.439894660573</v>
      </c>
      <c r="CH27" s="96">
        <f>CH26</f>
        <v>600</v>
      </c>
      <c r="CI27" s="96">
        <f>BZ27</f>
        <v>0</v>
      </c>
      <c r="CJ27" s="71"/>
      <c r="CK27" s="71">
        <f>CK26</f>
        <v>0</v>
      </c>
      <c r="CL27" s="96">
        <f>CE27+CG27-CH27-CI27-CJ27-CK27</f>
        <v>86084.950755582817</v>
      </c>
      <c r="CM27" t="b" s="21">
        <f>IF(CL27&gt;0,FALSE(),TRUE())</f>
        <v>0</v>
      </c>
      <c r="CN27" s="96">
        <f>IF((CE27+CG27)&gt;(CI27+CH27+CJ27+CK27),(CI27+CH27+CJ27+CK27),(CE27+CG27))</f>
        <v>600</v>
      </c>
      <c r="CO27" s="96">
        <f>IF(CM27,0,CL27)</f>
        <v>86084.950755582817</v>
      </c>
      <c r="CP27" s="96">
        <f>IF(CO27&gt;0,0,-CL27)</f>
        <v>0</v>
      </c>
      <c r="CQ27" s="102">
        <f>IF(AND(NOT(CM26),CM27),1,0)</f>
        <v>0</v>
      </c>
      <c r="CR27" s="103">
        <f>IF(CQ27,CD27,CR26)</f>
        <v>0</v>
      </c>
    </row>
    <row r="28" ht="15" customHeight="1">
      <c r="A28" s="99">
        <f>D28+S28+AI28+AY28+BO28+CE28</f>
        <v>170410.5867268048</v>
      </c>
      <c r="B28" s="100">
        <f>D28+S28+AI28+AY28</f>
        <v>38517.815931553647</v>
      </c>
      <c r="C28" s="101">
        <f>EDATE(C27,1)</f>
        <v>40953</v>
      </c>
      <c r="D28" s="94">
        <f>M27</f>
        <v>0</v>
      </c>
      <c r="E28" s="95">
        <f>E27</f>
        <v>0.0349</v>
      </c>
      <c r="F28" s="96">
        <f>D28*E28/12</f>
        <v>0</v>
      </c>
      <c r="G28" s="96">
        <f>G27</f>
        <v>285.44</v>
      </c>
      <c r="H28" s="71"/>
      <c r="I28" s="71">
        <f>I27</f>
        <v>763.87</v>
      </c>
      <c r="J28" s="96">
        <f>D28+F28-G28-H28-I28</f>
        <v>-1049.31</v>
      </c>
      <c r="K28" t="b" s="21">
        <f>IF(J28&gt;0,FALSE(),TRUE())</f>
        <v>1</v>
      </c>
      <c r="L28" s="96">
        <f>IF((D28+F28)&gt;(G28+H28+I28),(G28+H28+I28),(D28+F28))</f>
        <v>0</v>
      </c>
      <c r="M28" s="96">
        <f>IF(K28,0,J28)</f>
        <v>0</v>
      </c>
      <c r="N28" s="96">
        <f>IF(M28&gt;0,0,-J28)</f>
        <v>1049.31</v>
      </c>
      <c r="O28" s="102">
        <f>IF(AND(NOT(K27),K28),1,0)</f>
        <v>0</v>
      </c>
      <c r="P28" s="106">
        <f>IF(O28,C28,P27)</f>
        <v>40738</v>
      </c>
      <c r="Q28" s="104"/>
      <c r="R28" s="98">
        <f>EDATE(R27,1)</f>
        <v>40953</v>
      </c>
      <c r="S28" s="94">
        <f>AC27</f>
        <v>1325.265360867522</v>
      </c>
      <c r="T28" s="95">
        <f>T27</f>
        <v>0.109</v>
      </c>
      <c r="U28" s="96">
        <f>S28*T28/12</f>
        <v>12.03782702787999</v>
      </c>
      <c r="V28" s="96">
        <f>V27</f>
        <v>496</v>
      </c>
      <c r="W28" s="96">
        <f>N28</f>
        <v>1049.31</v>
      </c>
      <c r="X28" s="71"/>
      <c r="Y28" s="71">
        <f>Y27</f>
        <v>0</v>
      </c>
      <c r="Z28" s="96">
        <f>S28+U28-V28-W28-X28-Y28</f>
        <v>-208.0068121045981</v>
      </c>
      <c r="AA28" t="b" s="21">
        <f>IF(Z28&gt;0,FALSE(),TRUE())</f>
        <v>1</v>
      </c>
      <c r="AB28" s="96">
        <f>IF((S28+U28)&gt;(W28+V28+X28+Y28),(W28+V28+X28+Y28),(S28+U28))</f>
        <v>1337.303187895402</v>
      </c>
      <c r="AC28" s="96">
        <f>IF(AA28,0,Z28)</f>
        <v>0</v>
      </c>
      <c r="AD28" s="96">
        <f>IF(AC28&gt;0,0,-Z28)</f>
        <v>208.0068121045981</v>
      </c>
      <c r="AE28" s="102">
        <f>IF(AND(NOT(AA27),AA28),1,0)</f>
        <v>1</v>
      </c>
      <c r="AF28" s="106">
        <f>IF(AE28,R28,AF27)</f>
        <v>40953</v>
      </c>
      <c r="AG28" s="105"/>
      <c r="AH28" s="98">
        <f>EDATE(AH27,1)</f>
        <v>40953</v>
      </c>
      <c r="AI28" s="94">
        <f>AS27</f>
        <v>18109.595166528863</v>
      </c>
      <c r="AJ28" s="95">
        <f>AJ27</f>
        <v>0.089</v>
      </c>
      <c r="AK28" s="96">
        <f>AI28*AJ28/12</f>
        <v>134.3128308184224</v>
      </c>
      <c r="AL28" s="96">
        <f>AL27</f>
        <v>345</v>
      </c>
      <c r="AM28" s="96">
        <f>AD28</f>
        <v>208.0068121045981</v>
      </c>
      <c r="AN28" s="71"/>
      <c r="AO28" s="71">
        <f>AO27</f>
        <v>0</v>
      </c>
      <c r="AP28" s="96">
        <f>AI28+AK28-AL28-AM28-AN28-AO28</f>
        <v>17690.901185242688</v>
      </c>
      <c r="AQ28" t="b" s="21">
        <f>IF(AP28&gt;0,FALSE(),TRUE())</f>
        <v>0</v>
      </c>
      <c r="AR28" s="96">
        <f>IF((AI28+AK28)&gt;(AM28+AL28+AN28+AO28),(AM28+AL28+AN28+AO28),(AI28+AK28))</f>
        <v>553.0068121045981</v>
      </c>
      <c r="AS28" s="96">
        <f>IF(AQ28,0,AP28)</f>
        <v>17690.901185242688</v>
      </c>
      <c r="AT28" s="96">
        <f>IF(AS28&gt;0,0,-AP28)</f>
        <v>0</v>
      </c>
      <c r="AU28" s="102">
        <f>IF(AND(NOT(AQ27),AQ28),1,0)</f>
        <v>0</v>
      </c>
      <c r="AV28" s="103">
        <f>IF(AU28,AH28,AV27)</f>
        <v>0</v>
      </c>
      <c r="AW28" s="105"/>
      <c r="AX28" s="98">
        <f>EDATE(AX27,1)</f>
        <v>40953</v>
      </c>
      <c r="AY28" s="94">
        <f>BI27</f>
        <v>19082.955404157263</v>
      </c>
      <c r="AZ28" s="95">
        <f>AZ27</f>
        <v>0.079</v>
      </c>
      <c r="BA28" s="96">
        <f>AY28*AZ28/12</f>
        <v>125.629456410702</v>
      </c>
      <c r="BB28" s="96">
        <f>BB27</f>
        <v>428</v>
      </c>
      <c r="BC28" s="96">
        <f>AT28</f>
        <v>0</v>
      </c>
      <c r="BD28" s="71"/>
      <c r="BE28" s="71">
        <f>BE27</f>
        <v>0</v>
      </c>
      <c r="BF28" s="96">
        <f>AY28+BA28-BB28-BC28-BD28-BE28</f>
        <v>18780.584860567964</v>
      </c>
      <c r="BG28" t="b" s="21">
        <f>IF(BF28&gt;0,FALSE(),TRUE())</f>
        <v>0</v>
      </c>
      <c r="BH28" s="96">
        <f>IF((AY28+BA28)&gt;(BC28+BB28+BD28+BE28),(BC28+BB28+BD28+BE28),(AY28+BA28))</f>
        <v>428</v>
      </c>
      <c r="BI28" s="96">
        <f>IF(BG28,0,BF28)</f>
        <v>18780.584860567964</v>
      </c>
      <c r="BJ28" s="96">
        <f>IF(BI28&gt;0,0,-BF28)</f>
        <v>0</v>
      </c>
      <c r="BK28" s="102">
        <f>IF(AND(NOT(BG27),BG28),1,0)</f>
        <v>0</v>
      </c>
      <c r="BL28" s="103">
        <f>IF(BK28,AX28,BL27)</f>
        <v>0</v>
      </c>
      <c r="BM28" s="105"/>
      <c r="BN28" s="98">
        <f>EDATE(BN27,1)</f>
        <v>40953</v>
      </c>
      <c r="BO28" s="94">
        <f>BY27</f>
        <v>45807.820039668390</v>
      </c>
      <c r="BP28" s="95">
        <f>BP27</f>
        <v>0.06619999999999999</v>
      </c>
      <c r="BQ28" s="96">
        <f>BO28*BP28/12</f>
        <v>252.7064738855039</v>
      </c>
      <c r="BR28" s="96">
        <f>BR27</f>
        <v>581.6900000000001</v>
      </c>
      <c r="BS28" s="96">
        <f>BJ28</f>
        <v>0</v>
      </c>
      <c r="BT28" s="71"/>
      <c r="BU28" s="71">
        <f>BU27</f>
        <v>0</v>
      </c>
      <c r="BV28" s="96">
        <f>BO28+BQ28-BR28-BS28-BT28-BU28</f>
        <v>45478.836513553892</v>
      </c>
      <c r="BW28" t="b" s="21">
        <f>IF(BV28&gt;0,FALSE(),TRUE())</f>
        <v>0</v>
      </c>
      <c r="BX28" s="96">
        <f>IF((BO28+BQ28)&gt;(BS28+BR28+BT28+BU28),(BS28+BR28+BT28+BU28),(BO28+BQ28))</f>
        <v>581.6900000000001</v>
      </c>
      <c r="BY28" s="96">
        <f>IF(BW28,0,BV28)</f>
        <v>45478.836513553892</v>
      </c>
      <c r="BZ28" s="96">
        <f>IF(BY28&gt;0,0,-BV28)</f>
        <v>0</v>
      </c>
      <c r="CA28" s="102">
        <f>IF(AND(NOT(BW27),BW28),1,0)</f>
        <v>0</v>
      </c>
      <c r="CB28" s="103">
        <f>IF(CA28,BN28,CB27)</f>
        <v>0</v>
      </c>
      <c r="CC28" s="105"/>
      <c r="CD28" s="98">
        <f>EDATE(CD27,1)</f>
        <v>40953</v>
      </c>
      <c r="CE28" s="94">
        <f>CO27</f>
        <v>86084.950755582817</v>
      </c>
      <c r="CF28" s="95">
        <f>CF27</f>
        <v>0.05625</v>
      </c>
      <c r="CG28" s="96">
        <f>CE28*CF28/12</f>
        <v>403.5232066667945</v>
      </c>
      <c r="CH28" s="96">
        <f>CH27</f>
        <v>600</v>
      </c>
      <c r="CI28" s="96">
        <f>BZ28</f>
        <v>0</v>
      </c>
      <c r="CJ28" s="71"/>
      <c r="CK28" s="71">
        <f>CK27</f>
        <v>0</v>
      </c>
      <c r="CL28" s="96">
        <f>CE28+CG28-CH28-CI28-CJ28-CK28</f>
        <v>85888.473962249613</v>
      </c>
      <c r="CM28" t="b" s="21">
        <f>IF(CL28&gt;0,FALSE(),TRUE())</f>
        <v>0</v>
      </c>
      <c r="CN28" s="96">
        <f>IF((CE28+CG28)&gt;(CI28+CH28+CJ28+CK28),(CI28+CH28+CJ28+CK28),(CE28+CG28))</f>
        <v>600</v>
      </c>
      <c r="CO28" s="96">
        <f>IF(CM28,0,CL28)</f>
        <v>85888.473962249613</v>
      </c>
      <c r="CP28" s="96">
        <f>IF(CO28&gt;0,0,-CL28)</f>
        <v>0</v>
      </c>
      <c r="CQ28" s="102">
        <f>IF(AND(NOT(CM27),CM28),1,0)</f>
        <v>0</v>
      </c>
      <c r="CR28" s="103">
        <f>IF(CQ28,CD28,CR27)</f>
        <v>0</v>
      </c>
    </row>
    <row r="29" ht="15" customHeight="1">
      <c r="A29" s="99">
        <f>D29+S29+AI29+AY29+BO29+CE29</f>
        <v>167838.7965216142</v>
      </c>
      <c r="B29" s="100">
        <f>D29+S29+AI29+AY29</f>
        <v>36471.486045810656</v>
      </c>
      <c r="C29" s="101">
        <f>EDATE(C28,1)</f>
        <v>40982</v>
      </c>
      <c r="D29" s="94">
        <f>M28</f>
        <v>0</v>
      </c>
      <c r="E29" s="95">
        <f>E28</f>
        <v>0.0349</v>
      </c>
      <c r="F29" s="96">
        <f>D29*E29/12</f>
        <v>0</v>
      </c>
      <c r="G29" s="96">
        <f>G28</f>
        <v>285.44</v>
      </c>
      <c r="H29" s="71"/>
      <c r="I29" s="71">
        <f>I28</f>
        <v>763.87</v>
      </c>
      <c r="J29" s="96">
        <f>D29+F29-G29-H29-I29</f>
        <v>-1049.31</v>
      </c>
      <c r="K29" t="b" s="21">
        <f>IF(J29&gt;0,FALSE(),TRUE())</f>
        <v>1</v>
      </c>
      <c r="L29" s="96">
        <f>IF((D29+F29)&gt;(G29+H29+I29),(G29+H29+I29),(D29+F29))</f>
        <v>0</v>
      </c>
      <c r="M29" s="96">
        <f>IF(K29,0,J29)</f>
        <v>0</v>
      </c>
      <c r="N29" s="96">
        <f>IF(M29&gt;0,0,-J29)</f>
        <v>1049.31</v>
      </c>
      <c r="O29" s="102">
        <f>IF(AND(NOT(K28),K29),1,0)</f>
        <v>0</v>
      </c>
      <c r="P29" s="106">
        <f>IF(O29,C29,P28)</f>
        <v>40738</v>
      </c>
      <c r="Q29" s="104"/>
      <c r="R29" s="98">
        <f>EDATE(R28,1)</f>
        <v>40982</v>
      </c>
      <c r="S29" s="94">
        <f>AC28</f>
        <v>0</v>
      </c>
      <c r="T29" s="95">
        <f>T28</f>
        <v>0.109</v>
      </c>
      <c r="U29" s="96">
        <f>S29*T29/12</f>
        <v>0</v>
      </c>
      <c r="V29" s="96">
        <f>V28</f>
        <v>496</v>
      </c>
      <c r="W29" s="96">
        <f>N29</f>
        <v>1049.31</v>
      </c>
      <c r="X29" s="71"/>
      <c r="Y29" s="71">
        <f>Y28</f>
        <v>0</v>
      </c>
      <c r="Z29" s="96">
        <f>S29+U29-V29-W29-X29-Y29</f>
        <v>-1545.31</v>
      </c>
      <c r="AA29" t="b" s="21">
        <f>IF(Z29&gt;0,FALSE(),TRUE())</f>
        <v>1</v>
      </c>
      <c r="AB29" s="96">
        <f>IF((S29+U29)&gt;(W29+V29+X29+Y29),(W29+V29+X29+Y29),(S29+U29))</f>
        <v>0</v>
      </c>
      <c r="AC29" s="96">
        <f>IF(AA29,0,Z29)</f>
        <v>0</v>
      </c>
      <c r="AD29" s="96">
        <f>IF(AC29&gt;0,0,-Z29)</f>
        <v>1545.31</v>
      </c>
      <c r="AE29" s="102">
        <f>IF(AND(NOT(AA28),AA29),1,0)</f>
        <v>0</v>
      </c>
      <c r="AF29" s="106">
        <f>IF(AE29,R29,AF28)</f>
        <v>40953</v>
      </c>
      <c r="AG29" s="59"/>
      <c r="AH29" s="98">
        <f>EDATE(AH28,1)</f>
        <v>40982</v>
      </c>
      <c r="AI29" s="94">
        <f>AS28</f>
        <v>17690.901185242688</v>
      </c>
      <c r="AJ29" s="95">
        <f>AJ28</f>
        <v>0.089</v>
      </c>
      <c r="AK29" s="96">
        <f>AI29*AJ29/12</f>
        <v>131.2075171238833</v>
      </c>
      <c r="AL29" s="96">
        <f>AL28</f>
        <v>345</v>
      </c>
      <c r="AM29" s="96">
        <f>AD29</f>
        <v>1545.31</v>
      </c>
      <c r="AN29" s="71"/>
      <c r="AO29" s="71">
        <f>AO28</f>
        <v>0</v>
      </c>
      <c r="AP29" s="96">
        <f>AI29+AK29-AL29-AM29-AN29-AO29</f>
        <v>15931.798702366572</v>
      </c>
      <c r="AQ29" t="b" s="21">
        <f>IF(AP29&gt;0,FALSE(),TRUE())</f>
        <v>0</v>
      </c>
      <c r="AR29" s="96">
        <f>IF((AI29+AK29)&gt;(AM29+AL29+AN29+AO29),(AM29+AL29+AN29+AO29),(AI29+AK29))</f>
        <v>1890.31</v>
      </c>
      <c r="AS29" s="96">
        <f>IF(AQ29,0,AP29)</f>
        <v>15931.798702366572</v>
      </c>
      <c r="AT29" s="96">
        <f>IF(AS29&gt;0,0,-AP29)</f>
        <v>0</v>
      </c>
      <c r="AU29" s="102">
        <f>IF(AND(NOT(AQ28),AQ29),1,0)</f>
        <v>0</v>
      </c>
      <c r="AV29" s="103">
        <f>IF(AU29,AH29,AV28)</f>
        <v>0</v>
      </c>
      <c r="AW29" s="105"/>
      <c r="AX29" s="98">
        <f>EDATE(AX28,1)</f>
        <v>40982</v>
      </c>
      <c r="AY29" s="94">
        <f>BI28</f>
        <v>18780.584860567964</v>
      </c>
      <c r="AZ29" s="95">
        <f>AZ28</f>
        <v>0.079</v>
      </c>
      <c r="BA29" s="96">
        <f>AY29*AZ29/12</f>
        <v>123.6388503320724</v>
      </c>
      <c r="BB29" s="96">
        <f>BB28</f>
        <v>428</v>
      </c>
      <c r="BC29" s="96">
        <f>AT29</f>
        <v>0</v>
      </c>
      <c r="BD29" s="71"/>
      <c r="BE29" s="71">
        <f>BE28</f>
        <v>0</v>
      </c>
      <c r="BF29" s="96">
        <f>AY29+BA29-BB29-BC29-BD29-BE29</f>
        <v>18476.223710900038</v>
      </c>
      <c r="BG29" t="b" s="21">
        <f>IF(BF29&gt;0,FALSE(),TRUE())</f>
        <v>0</v>
      </c>
      <c r="BH29" s="96">
        <f>IF((AY29+BA29)&gt;(BC29+BB29+BD29+BE29),(BC29+BB29+BD29+BE29),(AY29+BA29))</f>
        <v>428</v>
      </c>
      <c r="BI29" s="96">
        <f>IF(BG29,0,BF29)</f>
        <v>18476.223710900038</v>
      </c>
      <c r="BJ29" s="96">
        <f>IF(BI29&gt;0,0,-BF29)</f>
        <v>0</v>
      </c>
      <c r="BK29" s="102">
        <f>IF(AND(NOT(BG28),BG29),1,0)</f>
        <v>0</v>
      </c>
      <c r="BL29" s="103">
        <f>IF(BK29,AX29,BL28)</f>
        <v>0</v>
      </c>
      <c r="BM29" s="105"/>
      <c r="BN29" s="98">
        <f>EDATE(BN28,1)</f>
        <v>40982</v>
      </c>
      <c r="BO29" s="94">
        <f>BY28</f>
        <v>45478.836513553892</v>
      </c>
      <c r="BP29" s="95">
        <f>BP28</f>
        <v>0.06619999999999999</v>
      </c>
      <c r="BQ29" s="96">
        <f>BO29*BP29/12</f>
        <v>250.8915814331056</v>
      </c>
      <c r="BR29" s="96">
        <f>BR28</f>
        <v>581.6900000000001</v>
      </c>
      <c r="BS29" s="96">
        <f>BJ29</f>
        <v>0</v>
      </c>
      <c r="BT29" s="71"/>
      <c r="BU29" s="71">
        <f>BU28</f>
        <v>0</v>
      </c>
      <c r="BV29" s="96">
        <f>BO29+BQ29-BR29-BS29-BT29-BU29</f>
        <v>45148.038094986994</v>
      </c>
      <c r="BW29" t="b" s="21">
        <f>IF(BV29&gt;0,FALSE(),TRUE())</f>
        <v>0</v>
      </c>
      <c r="BX29" s="96">
        <f>IF((BO29+BQ29)&gt;(BS29+BR29+BT29+BU29),(BS29+BR29+BT29+BU29),(BO29+BQ29))</f>
        <v>581.6900000000001</v>
      </c>
      <c r="BY29" s="96">
        <f>IF(BW29,0,BV29)</f>
        <v>45148.038094986994</v>
      </c>
      <c r="BZ29" s="96">
        <f>IF(BY29&gt;0,0,-BV29)</f>
        <v>0</v>
      </c>
      <c r="CA29" s="102">
        <f>IF(AND(NOT(BW28),BW29),1,0)</f>
        <v>0</v>
      </c>
      <c r="CB29" s="103">
        <f>IF(CA29,BN29,CB28)</f>
        <v>0</v>
      </c>
      <c r="CC29" s="105"/>
      <c r="CD29" s="98">
        <f>EDATE(CD28,1)</f>
        <v>40982</v>
      </c>
      <c r="CE29" s="94">
        <f>CO28</f>
        <v>85888.473962249613</v>
      </c>
      <c r="CF29" s="95">
        <f>CF28</f>
        <v>0.05625</v>
      </c>
      <c r="CG29" s="96">
        <f>CE29*CF29/12</f>
        <v>402.6022216980451</v>
      </c>
      <c r="CH29" s="96">
        <f>CH28</f>
        <v>600</v>
      </c>
      <c r="CI29" s="96">
        <f>BZ29</f>
        <v>0</v>
      </c>
      <c r="CJ29" s="71"/>
      <c r="CK29" s="71">
        <f>CK28</f>
        <v>0</v>
      </c>
      <c r="CL29" s="96">
        <f>CE29+CG29-CH29-CI29-CJ29-CK29</f>
        <v>85691.076183947662</v>
      </c>
      <c r="CM29" t="b" s="21">
        <f>IF(CL29&gt;0,FALSE(),TRUE())</f>
        <v>0</v>
      </c>
      <c r="CN29" s="96">
        <f>IF((CE29+CG29)&gt;(CI29+CH29+CJ29+CK29),(CI29+CH29+CJ29+CK29),(CE29+CG29))</f>
        <v>600</v>
      </c>
      <c r="CO29" s="96">
        <f>IF(CM29,0,CL29)</f>
        <v>85691.076183947662</v>
      </c>
      <c r="CP29" s="96">
        <f>IF(CO29&gt;0,0,-CL29)</f>
        <v>0</v>
      </c>
      <c r="CQ29" s="102">
        <f>IF(AND(NOT(CM28),CM29),1,0)</f>
        <v>0</v>
      </c>
      <c r="CR29" s="103">
        <f>IF(CQ29,CD29,CR28)</f>
        <v>0</v>
      </c>
    </row>
    <row r="30" ht="15" customHeight="1">
      <c r="A30" s="99">
        <f>D30+S30+AI30+AY30+BO30+CE30</f>
        <v>165247.1366922013</v>
      </c>
      <c r="B30" s="100">
        <f>D30+S30+AI30+AY30</f>
        <v>34408.022413266612</v>
      </c>
      <c r="C30" s="101">
        <f>EDATE(C29,1)</f>
        <v>41013</v>
      </c>
      <c r="D30" s="94">
        <f>M29</f>
        <v>0</v>
      </c>
      <c r="E30" s="95">
        <f>E29</f>
        <v>0.0349</v>
      </c>
      <c r="F30" s="96">
        <f>D30*E30/12</f>
        <v>0</v>
      </c>
      <c r="G30" s="96">
        <f>G29</f>
        <v>285.44</v>
      </c>
      <c r="H30" s="71"/>
      <c r="I30" s="71">
        <f>I29</f>
        <v>763.87</v>
      </c>
      <c r="J30" s="96">
        <f>D30+F30-G30-H30-I30</f>
        <v>-1049.31</v>
      </c>
      <c r="K30" t="b" s="21">
        <f>IF(J30&gt;0,FALSE(),TRUE())</f>
        <v>1</v>
      </c>
      <c r="L30" s="96">
        <f>IF((D30+F30)&gt;(G30+H30+I30),(G30+H30+I30),(D30+F30))</f>
        <v>0</v>
      </c>
      <c r="M30" s="96">
        <f>IF(K30,0,J30)</f>
        <v>0</v>
      </c>
      <c r="N30" s="96">
        <f>IF(M30&gt;0,0,-J30)</f>
        <v>1049.31</v>
      </c>
      <c r="O30" s="102">
        <f>IF(AND(NOT(K29),K30),1,0)</f>
        <v>0</v>
      </c>
      <c r="P30" s="106">
        <f>IF(O30,C30,P29)</f>
        <v>40738</v>
      </c>
      <c r="Q30" s="104"/>
      <c r="R30" s="98">
        <f>EDATE(R29,1)</f>
        <v>41013</v>
      </c>
      <c r="S30" s="94">
        <f>AC29</f>
        <v>0</v>
      </c>
      <c r="T30" s="95">
        <f>T29</f>
        <v>0.109</v>
      </c>
      <c r="U30" s="96">
        <f>S30*T30/12</f>
        <v>0</v>
      </c>
      <c r="V30" s="96">
        <f>V29</f>
        <v>496</v>
      </c>
      <c r="W30" s="96">
        <f>N30</f>
        <v>1049.31</v>
      </c>
      <c r="X30" s="71"/>
      <c r="Y30" s="71">
        <f>Y29</f>
        <v>0</v>
      </c>
      <c r="Z30" s="96">
        <f>S30+U30-V30-W30-X30-Y30</f>
        <v>-1545.31</v>
      </c>
      <c r="AA30" t="b" s="21">
        <f>IF(Z30&gt;0,FALSE(),TRUE())</f>
        <v>1</v>
      </c>
      <c r="AB30" s="96">
        <f>IF((S30+U30)&gt;(W30+V30+X30+Y30),(W30+V30+X30+Y30),(S30+U30))</f>
        <v>0</v>
      </c>
      <c r="AC30" s="96">
        <f>IF(AA30,0,Z30)</f>
        <v>0</v>
      </c>
      <c r="AD30" s="96">
        <f>IF(AC30&gt;0,0,-Z30)</f>
        <v>1545.31</v>
      </c>
      <c r="AE30" s="102">
        <f>IF(AND(NOT(AA29),AA30),1,0)</f>
        <v>0</v>
      </c>
      <c r="AF30" s="106">
        <f>IF(AE30,R30,AF29)</f>
        <v>40953</v>
      </c>
      <c r="AG30" s="59"/>
      <c r="AH30" s="98">
        <f>EDATE(AH29,1)</f>
        <v>41013</v>
      </c>
      <c r="AI30" s="94">
        <f>AS29</f>
        <v>15931.798702366572</v>
      </c>
      <c r="AJ30" s="95">
        <f>AJ29</f>
        <v>0.089</v>
      </c>
      <c r="AK30" s="96">
        <f>AI30*AJ30/12</f>
        <v>118.1608403758854</v>
      </c>
      <c r="AL30" s="96">
        <f>AL29</f>
        <v>345</v>
      </c>
      <c r="AM30" s="96">
        <f>AD30</f>
        <v>1545.31</v>
      </c>
      <c r="AN30" s="71"/>
      <c r="AO30" s="71">
        <f>AO29</f>
        <v>0</v>
      </c>
      <c r="AP30" s="96">
        <f>AI30+AK30-AL30-AM30-AN30-AO30</f>
        <v>14159.649542742458</v>
      </c>
      <c r="AQ30" t="b" s="21">
        <f>IF(AP30&gt;0,FALSE(),TRUE())</f>
        <v>0</v>
      </c>
      <c r="AR30" s="96">
        <f>IF((AI30+AK30)&gt;(AM30+AL30+AN30+AO30),(AM30+AL30+AN30+AO30),(AI30+AK30))</f>
        <v>1890.31</v>
      </c>
      <c r="AS30" s="96">
        <f>IF(AQ30,0,AP30)</f>
        <v>14159.649542742458</v>
      </c>
      <c r="AT30" s="96">
        <f>IF(AS30&gt;0,0,-AP30)</f>
        <v>0</v>
      </c>
      <c r="AU30" s="102">
        <f>IF(AND(NOT(AQ29),AQ30),1,0)</f>
        <v>0</v>
      </c>
      <c r="AV30" s="103">
        <f>IF(AU30,AH30,AV29)</f>
        <v>0</v>
      </c>
      <c r="AW30" s="105"/>
      <c r="AX30" s="98">
        <f>EDATE(AX29,1)</f>
        <v>41013</v>
      </c>
      <c r="AY30" s="94">
        <f>BI29</f>
        <v>18476.223710900038</v>
      </c>
      <c r="AZ30" s="95">
        <f>AZ29</f>
        <v>0.079</v>
      </c>
      <c r="BA30" s="96">
        <f>AY30*AZ30/12</f>
        <v>121.6351394300919</v>
      </c>
      <c r="BB30" s="96">
        <f>BB29</f>
        <v>428</v>
      </c>
      <c r="BC30" s="96">
        <f>AT30</f>
        <v>0</v>
      </c>
      <c r="BD30" s="71"/>
      <c r="BE30" s="71">
        <f>BE29</f>
        <v>0</v>
      </c>
      <c r="BF30" s="96">
        <f>AY30+BA30-BB30-BC30-BD30-BE30</f>
        <v>18169.858850330129</v>
      </c>
      <c r="BG30" t="b" s="21">
        <f>IF(BF30&gt;0,FALSE(),TRUE())</f>
        <v>0</v>
      </c>
      <c r="BH30" s="96">
        <f>IF((AY30+BA30)&gt;(BC30+BB30+BD30+BE30),(BC30+BB30+BD30+BE30),(AY30+BA30))</f>
        <v>428</v>
      </c>
      <c r="BI30" s="96">
        <f>IF(BG30,0,BF30)</f>
        <v>18169.858850330129</v>
      </c>
      <c r="BJ30" s="96">
        <f>IF(BI30&gt;0,0,-BF30)</f>
        <v>0</v>
      </c>
      <c r="BK30" s="102">
        <f>IF(AND(NOT(BG29),BG30),1,0)</f>
        <v>0</v>
      </c>
      <c r="BL30" s="103">
        <f>IF(BK30,AX30,BL29)</f>
        <v>0</v>
      </c>
      <c r="BM30" s="105"/>
      <c r="BN30" s="98">
        <f>EDATE(BN29,1)</f>
        <v>41013</v>
      </c>
      <c r="BO30" s="94">
        <f>BY29</f>
        <v>45148.038094986994</v>
      </c>
      <c r="BP30" s="95">
        <f>BP29</f>
        <v>0.06619999999999999</v>
      </c>
      <c r="BQ30" s="96">
        <f>BO30*BP30/12</f>
        <v>249.0666768240116</v>
      </c>
      <c r="BR30" s="96">
        <f>BR29</f>
        <v>581.6900000000001</v>
      </c>
      <c r="BS30" s="96">
        <f>BJ30</f>
        <v>0</v>
      </c>
      <c r="BT30" s="71"/>
      <c r="BU30" s="71">
        <f>BU29</f>
        <v>0</v>
      </c>
      <c r="BV30" s="96">
        <f>BO30+BQ30-BR30-BS30-BT30-BU30</f>
        <v>44815.414771811</v>
      </c>
      <c r="BW30" t="b" s="21">
        <f>IF(BV30&gt;0,FALSE(),TRUE())</f>
        <v>0</v>
      </c>
      <c r="BX30" s="96">
        <f>IF((BO30+BQ30)&gt;(BS30+BR30+BT30+BU30),(BS30+BR30+BT30+BU30),(BO30+BQ30))</f>
        <v>581.6900000000001</v>
      </c>
      <c r="BY30" s="96">
        <f>IF(BW30,0,BV30)</f>
        <v>44815.414771811</v>
      </c>
      <c r="BZ30" s="96">
        <f>IF(BY30&gt;0,0,-BV30)</f>
        <v>0</v>
      </c>
      <c r="CA30" s="102">
        <f>IF(AND(NOT(BW29),BW30),1,0)</f>
        <v>0</v>
      </c>
      <c r="CB30" s="103">
        <f>IF(CA30,BN30,CB29)</f>
        <v>0</v>
      </c>
      <c r="CC30" s="105"/>
      <c r="CD30" s="98">
        <f>EDATE(CD29,1)</f>
        <v>41013</v>
      </c>
      <c r="CE30" s="94">
        <f>CO29</f>
        <v>85691.076183947662</v>
      </c>
      <c r="CF30" s="95">
        <f>CF29</f>
        <v>0.05625</v>
      </c>
      <c r="CG30" s="96">
        <f>CE30*CF30/12</f>
        <v>401.6769196122547</v>
      </c>
      <c r="CH30" s="96">
        <f>CH29</f>
        <v>600</v>
      </c>
      <c r="CI30" s="96">
        <f>BZ30</f>
        <v>0</v>
      </c>
      <c r="CJ30" s="71"/>
      <c r="CK30" s="71">
        <f>CK29</f>
        <v>0</v>
      </c>
      <c r="CL30" s="96">
        <f>CE30+CG30-CH30-CI30-CJ30-CK30</f>
        <v>85492.753103559910</v>
      </c>
      <c r="CM30" t="b" s="21">
        <f>IF(CL30&gt;0,FALSE(),TRUE())</f>
        <v>0</v>
      </c>
      <c r="CN30" s="96">
        <f>IF((CE30+CG30)&gt;(CI30+CH30+CJ30+CK30),(CI30+CH30+CJ30+CK30),(CE30+CG30))</f>
        <v>600</v>
      </c>
      <c r="CO30" s="96">
        <f>IF(CM30,0,CL30)</f>
        <v>85492.753103559910</v>
      </c>
      <c r="CP30" s="96">
        <f>IF(CO30&gt;0,0,-CL30)</f>
        <v>0</v>
      </c>
      <c r="CQ30" s="102">
        <f>IF(AND(NOT(CM29),CM30),1,0)</f>
        <v>0</v>
      </c>
      <c r="CR30" s="103">
        <f>IF(CQ30,CD30,CR29)</f>
        <v>0</v>
      </c>
    </row>
    <row r="31" ht="15" customHeight="1">
      <c r="A31" s="99">
        <f>D31+S31+AI31+AY31+BO31+CE31</f>
        <v>162637.6762684435</v>
      </c>
      <c r="B31" s="100">
        <f>D31+S31+AI31+AY31</f>
        <v>32329.508393072589</v>
      </c>
      <c r="C31" s="101">
        <f>EDATE(C30,1)</f>
        <v>41043</v>
      </c>
      <c r="D31" s="94">
        <f>M30</f>
        <v>0</v>
      </c>
      <c r="E31" s="95">
        <f>E30</f>
        <v>0.0349</v>
      </c>
      <c r="F31" s="96">
        <f>D31*E31/12</f>
        <v>0</v>
      </c>
      <c r="G31" s="96">
        <f>G30</f>
        <v>285.44</v>
      </c>
      <c r="H31" s="71"/>
      <c r="I31" s="71">
        <f>I30</f>
        <v>763.87</v>
      </c>
      <c r="J31" s="96">
        <f>D31+F31-G31-H31-I31</f>
        <v>-1049.31</v>
      </c>
      <c r="K31" t="b" s="21">
        <f>IF(J31&gt;0,FALSE(),TRUE())</f>
        <v>1</v>
      </c>
      <c r="L31" s="96">
        <f>IF((D31+F31)&gt;(G31+H31+I31),(G31+H31+I31),(D31+F31))</f>
        <v>0</v>
      </c>
      <c r="M31" s="96">
        <f>IF(K31,0,J31)</f>
        <v>0</v>
      </c>
      <c r="N31" s="96">
        <f>IF(M31&gt;0,0,-J31)</f>
        <v>1049.31</v>
      </c>
      <c r="O31" s="102">
        <f>IF(AND(NOT(K30),K31),1,0)</f>
        <v>0</v>
      </c>
      <c r="P31" s="106">
        <f>IF(O31,C31,P30)</f>
        <v>40738</v>
      </c>
      <c r="Q31" s="104"/>
      <c r="R31" s="98">
        <f>EDATE(R30,1)</f>
        <v>41043</v>
      </c>
      <c r="S31" s="94">
        <f>AC30</f>
        <v>0</v>
      </c>
      <c r="T31" s="95">
        <f>T30</f>
        <v>0.109</v>
      </c>
      <c r="U31" s="96">
        <f>S31*T31/12</f>
        <v>0</v>
      </c>
      <c r="V31" s="96">
        <f>V30</f>
        <v>496</v>
      </c>
      <c r="W31" s="96">
        <f>N31</f>
        <v>1049.31</v>
      </c>
      <c r="X31" s="71"/>
      <c r="Y31" s="71">
        <f>Y30</f>
        <v>0</v>
      </c>
      <c r="Z31" s="96">
        <f>S31+U31-V31-W31-X31-Y31</f>
        <v>-1545.31</v>
      </c>
      <c r="AA31" t="b" s="21">
        <f>IF(Z31&gt;0,FALSE(),TRUE())</f>
        <v>1</v>
      </c>
      <c r="AB31" s="96">
        <f>IF((S31+U31)&gt;(W31+V31+X31+Y31),(W31+V31+X31+Y31),(S31+U31))</f>
        <v>0</v>
      </c>
      <c r="AC31" s="96">
        <f>IF(AA31,0,Z31)</f>
        <v>0</v>
      </c>
      <c r="AD31" s="96">
        <f>IF(AC31&gt;0,0,-Z31)</f>
        <v>1545.31</v>
      </c>
      <c r="AE31" s="102">
        <f>IF(AND(NOT(AA30),AA31),1,0)</f>
        <v>0</v>
      </c>
      <c r="AF31" s="106">
        <f>IF(AE31,R31,AF30)</f>
        <v>40953</v>
      </c>
      <c r="AG31" s="59"/>
      <c r="AH31" s="98">
        <f>EDATE(AH30,1)</f>
        <v>41043</v>
      </c>
      <c r="AI31" s="94">
        <f>AS30</f>
        <v>14159.649542742458</v>
      </c>
      <c r="AJ31" s="95">
        <f>AJ30</f>
        <v>0.089</v>
      </c>
      <c r="AK31" s="96">
        <f>AI31*AJ31/12</f>
        <v>105.0174007753399</v>
      </c>
      <c r="AL31" s="96">
        <f>AL30</f>
        <v>345</v>
      </c>
      <c r="AM31" s="96">
        <f>AD31</f>
        <v>1545.31</v>
      </c>
      <c r="AN31" s="71"/>
      <c r="AO31" s="71">
        <f>AO30</f>
        <v>0</v>
      </c>
      <c r="AP31" s="96">
        <f>AI31+AK31-AL31-AM31-AN31-AO31</f>
        <v>12374.3569435178</v>
      </c>
      <c r="AQ31" t="b" s="21">
        <f>IF(AP31&gt;0,FALSE(),TRUE())</f>
        <v>0</v>
      </c>
      <c r="AR31" s="96">
        <f>IF((AI31+AK31)&gt;(AM31+AL31+AN31+AO31),(AM31+AL31+AN31+AO31),(AI31+AK31))</f>
        <v>1890.31</v>
      </c>
      <c r="AS31" s="96">
        <f>IF(AQ31,0,AP31)</f>
        <v>12374.3569435178</v>
      </c>
      <c r="AT31" s="96">
        <f>IF(AS31&gt;0,0,-AP31)</f>
        <v>0</v>
      </c>
      <c r="AU31" s="102">
        <f>IF(AND(NOT(AQ30),AQ31),1,0)</f>
        <v>0</v>
      </c>
      <c r="AV31" s="103">
        <f>IF(AU31,AH31,AV30)</f>
        <v>0</v>
      </c>
      <c r="AW31" s="105"/>
      <c r="AX31" s="98">
        <f>EDATE(AX30,1)</f>
        <v>41043</v>
      </c>
      <c r="AY31" s="94">
        <f>BI30</f>
        <v>18169.858850330129</v>
      </c>
      <c r="AZ31" s="95">
        <f>AZ30</f>
        <v>0.079</v>
      </c>
      <c r="BA31" s="96">
        <f>AY31*AZ31/12</f>
        <v>119.618237431340</v>
      </c>
      <c r="BB31" s="96">
        <f>BB30</f>
        <v>428</v>
      </c>
      <c r="BC31" s="96">
        <f>AT31</f>
        <v>0</v>
      </c>
      <c r="BD31" s="71"/>
      <c r="BE31" s="71">
        <f>BE30</f>
        <v>0</v>
      </c>
      <c r="BF31" s="96">
        <f>AY31+BA31-BB31-BC31-BD31-BE31</f>
        <v>17861.477087761468</v>
      </c>
      <c r="BG31" t="b" s="21">
        <f>IF(BF31&gt;0,FALSE(),TRUE())</f>
        <v>0</v>
      </c>
      <c r="BH31" s="96">
        <f>IF((AY31+BA31)&gt;(BC31+BB31+BD31+BE31),(BC31+BB31+BD31+BE31),(AY31+BA31))</f>
        <v>428</v>
      </c>
      <c r="BI31" s="96">
        <f>IF(BG31,0,BF31)</f>
        <v>17861.477087761468</v>
      </c>
      <c r="BJ31" s="96">
        <f>IF(BI31&gt;0,0,-BF31)</f>
        <v>0</v>
      </c>
      <c r="BK31" s="102">
        <f>IF(AND(NOT(BG30),BG31),1,0)</f>
        <v>0</v>
      </c>
      <c r="BL31" s="103">
        <f>IF(BK31,AX31,BL30)</f>
        <v>0</v>
      </c>
      <c r="BM31" s="105"/>
      <c r="BN31" s="98">
        <f>EDATE(BN30,1)</f>
        <v>41043</v>
      </c>
      <c r="BO31" s="94">
        <f>BY30</f>
        <v>44815.414771811</v>
      </c>
      <c r="BP31" s="95">
        <f>BP30</f>
        <v>0.06619999999999999</v>
      </c>
      <c r="BQ31" s="96">
        <f>BO31*BP31/12</f>
        <v>247.2317048244907</v>
      </c>
      <c r="BR31" s="96">
        <f>BR30</f>
        <v>581.6900000000001</v>
      </c>
      <c r="BS31" s="96">
        <f>BJ31</f>
        <v>0</v>
      </c>
      <c r="BT31" s="71"/>
      <c r="BU31" s="71">
        <f>BU30</f>
        <v>0</v>
      </c>
      <c r="BV31" s="96">
        <f>BO31+BQ31-BR31-BS31-BT31-BU31</f>
        <v>44480.956476635489</v>
      </c>
      <c r="BW31" t="b" s="21">
        <f>IF(BV31&gt;0,FALSE(),TRUE())</f>
        <v>0</v>
      </c>
      <c r="BX31" s="96">
        <f>IF((BO31+BQ31)&gt;(BS31+BR31+BT31+BU31),(BS31+BR31+BT31+BU31),(BO31+BQ31))</f>
        <v>581.6900000000001</v>
      </c>
      <c r="BY31" s="96">
        <f>IF(BW31,0,BV31)</f>
        <v>44480.956476635489</v>
      </c>
      <c r="BZ31" s="96">
        <f>IF(BY31&gt;0,0,-BV31)</f>
        <v>0</v>
      </c>
      <c r="CA31" s="102">
        <f>IF(AND(NOT(BW30),BW31),1,0)</f>
        <v>0</v>
      </c>
      <c r="CB31" s="103">
        <f>IF(CA31,BN31,CB30)</f>
        <v>0</v>
      </c>
      <c r="CC31" s="105"/>
      <c r="CD31" s="98">
        <f>EDATE(CD30,1)</f>
        <v>41043</v>
      </c>
      <c r="CE31" s="94">
        <f>CO30</f>
        <v>85492.753103559910</v>
      </c>
      <c r="CF31" s="95">
        <f>CF30</f>
        <v>0.05625</v>
      </c>
      <c r="CG31" s="96">
        <f>CE31*CF31/12</f>
        <v>400.7472801729371</v>
      </c>
      <c r="CH31" s="96">
        <f>CH30</f>
        <v>600</v>
      </c>
      <c r="CI31" s="96">
        <f>BZ31</f>
        <v>0</v>
      </c>
      <c r="CJ31" s="71"/>
      <c r="CK31" s="71">
        <f>CK30</f>
        <v>0</v>
      </c>
      <c r="CL31" s="96">
        <f>CE31+CG31-CH31-CI31-CJ31-CK31</f>
        <v>85293.500383732840</v>
      </c>
      <c r="CM31" t="b" s="21">
        <f>IF(CL31&gt;0,FALSE(),TRUE())</f>
        <v>0</v>
      </c>
      <c r="CN31" s="96">
        <f>IF((CE31+CG31)&gt;(CI31+CH31+CJ31+CK31),(CI31+CH31+CJ31+CK31),(CE31+CG31))</f>
        <v>600</v>
      </c>
      <c r="CO31" s="96">
        <f>IF(CM31,0,CL31)</f>
        <v>85293.500383732840</v>
      </c>
      <c r="CP31" s="96">
        <f>IF(CO31&gt;0,0,-CL31)</f>
        <v>0</v>
      </c>
      <c r="CQ31" s="102">
        <f>IF(AND(NOT(CM30),CM31),1,0)</f>
        <v>0</v>
      </c>
      <c r="CR31" s="103">
        <f>IF(CQ31,CD31,CR30)</f>
        <v>0</v>
      </c>
    </row>
    <row r="32" ht="15" customHeight="1">
      <c r="A32" s="99">
        <f>D32+S32+AI32+AY32+BO32+CE32</f>
        <v>160010.2908916476</v>
      </c>
      <c r="B32" s="100">
        <f>D32+S32+AI32+AY32</f>
        <v>30235.834031279264</v>
      </c>
      <c r="C32" s="101">
        <f>EDATE(C31,1)</f>
        <v>41074</v>
      </c>
      <c r="D32" s="94">
        <f>M31</f>
        <v>0</v>
      </c>
      <c r="E32" s="95">
        <f>E31</f>
        <v>0.0349</v>
      </c>
      <c r="F32" s="96">
        <f>D32*E32/12</f>
        <v>0</v>
      </c>
      <c r="G32" s="96">
        <f>G31</f>
        <v>285.44</v>
      </c>
      <c r="H32" s="71"/>
      <c r="I32" s="71">
        <f>I31</f>
        <v>763.87</v>
      </c>
      <c r="J32" s="96">
        <f>D32+F32-G32-H32-I32</f>
        <v>-1049.31</v>
      </c>
      <c r="K32" t="b" s="21">
        <f>IF(J32&gt;0,FALSE(),TRUE())</f>
        <v>1</v>
      </c>
      <c r="L32" s="96">
        <f>IF((D32+F32)&gt;(G32+H32+I32),(G32+H32+I32),(D32+F32))</f>
        <v>0</v>
      </c>
      <c r="M32" s="96">
        <f>IF(K32,0,J32)</f>
        <v>0</v>
      </c>
      <c r="N32" s="96">
        <f>IF(M32&gt;0,0,-J32)</f>
        <v>1049.31</v>
      </c>
      <c r="O32" s="102">
        <f>IF(AND(NOT(K31),K32),1,0)</f>
        <v>0</v>
      </c>
      <c r="P32" s="106">
        <f>IF(O32,C32,P31)</f>
        <v>40738</v>
      </c>
      <c r="Q32" s="104"/>
      <c r="R32" s="98">
        <f>EDATE(R31,1)</f>
        <v>41074</v>
      </c>
      <c r="S32" s="94">
        <f>AC31</f>
        <v>0</v>
      </c>
      <c r="T32" s="95">
        <f>T31</f>
        <v>0.109</v>
      </c>
      <c r="U32" s="96">
        <f>S32*T32/12</f>
        <v>0</v>
      </c>
      <c r="V32" s="96">
        <f>V31</f>
        <v>496</v>
      </c>
      <c r="W32" s="96">
        <f>N32</f>
        <v>1049.31</v>
      </c>
      <c r="X32" s="71"/>
      <c r="Y32" s="71">
        <f>Y31</f>
        <v>0</v>
      </c>
      <c r="Z32" s="96">
        <f>S32+U32-V32-W32-X32-Y32</f>
        <v>-1545.31</v>
      </c>
      <c r="AA32" t="b" s="21">
        <f>IF(Z32&gt;0,FALSE(),TRUE())</f>
        <v>1</v>
      </c>
      <c r="AB32" s="96">
        <f>IF((S32+U32)&gt;(W32+V32+X32+Y32),(W32+V32+X32+Y32),(S32+U32))</f>
        <v>0</v>
      </c>
      <c r="AC32" s="96">
        <f>IF(AA32,0,Z32)</f>
        <v>0</v>
      </c>
      <c r="AD32" s="96">
        <f>IF(AC32&gt;0,0,-Z32)</f>
        <v>1545.31</v>
      </c>
      <c r="AE32" s="102">
        <f>IF(AND(NOT(AA31),AA32),1,0)</f>
        <v>0</v>
      </c>
      <c r="AF32" s="106">
        <f>IF(AE32,R32,AF31)</f>
        <v>40953</v>
      </c>
      <c r="AG32" s="59"/>
      <c r="AH32" s="98">
        <f>EDATE(AH31,1)</f>
        <v>41074</v>
      </c>
      <c r="AI32" s="94">
        <f>AS31</f>
        <v>12374.3569435178</v>
      </c>
      <c r="AJ32" s="95">
        <f>AJ31</f>
        <v>0.089</v>
      </c>
      <c r="AK32" s="96">
        <f>AI32*AJ32/12</f>
        <v>91.77648066442366</v>
      </c>
      <c r="AL32" s="96">
        <f>AL31</f>
        <v>345</v>
      </c>
      <c r="AM32" s="96">
        <f>AD32</f>
        <v>1545.31</v>
      </c>
      <c r="AN32" s="71"/>
      <c r="AO32" s="71">
        <f>AO31</f>
        <v>0</v>
      </c>
      <c r="AP32" s="96">
        <f>AI32+AK32-AL32-AM32-AN32-AO32</f>
        <v>10575.823424182223</v>
      </c>
      <c r="AQ32" t="b" s="21">
        <f>IF(AP32&gt;0,FALSE(),TRUE())</f>
        <v>0</v>
      </c>
      <c r="AR32" s="96">
        <f>IF((AI32+AK32)&gt;(AM32+AL32+AN32+AO32),(AM32+AL32+AN32+AO32),(AI32+AK32))</f>
        <v>1890.31</v>
      </c>
      <c r="AS32" s="96">
        <f>IF(AQ32,0,AP32)</f>
        <v>10575.823424182223</v>
      </c>
      <c r="AT32" s="96">
        <f>IF(AS32&gt;0,0,-AP32)</f>
        <v>0</v>
      </c>
      <c r="AU32" s="102">
        <f>IF(AND(NOT(AQ31),AQ32),1,0)</f>
        <v>0</v>
      </c>
      <c r="AV32" s="103">
        <f>IF(AU32,AH32,AV31)</f>
        <v>0</v>
      </c>
      <c r="AW32" s="105"/>
      <c r="AX32" s="98">
        <f>EDATE(AX31,1)</f>
        <v>41074</v>
      </c>
      <c r="AY32" s="94">
        <f>BI31</f>
        <v>17861.477087761468</v>
      </c>
      <c r="AZ32" s="95">
        <f>AZ31</f>
        <v>0.079</v>
      </c>
      <c r="BA32" s="96">
        <f>AY32*AZ32/12</f>
        <v>117.5880574944297</v>
      </c>
      <c r="BB32" s="96">
        <f>BB31</f>
        <v>428</v>
      </c>
      <c r="BC32" s="96">
        <f>AT32</f>
        <v>0</v>
      </c>
      <c r="BD32" s="71"/>
      <c r="BE32" s="71">
        <f>BE31</f>
        <v>0</v>
      </c>
      <c r="BF32" s="96">
        <f>AY32+BA32-BB32-BC32-BD32-BE32</f>
        <v>17551.0651452559</v>
      </c>
      <c r="BG32" t="b" s="21">
        <f>IF(BF32&gt;0,FALSE(),TRUE())</f>
        <v>0</v>
      </c>
      <c r="BH32" s="96">
        <f>IF((AY32+BA32)&gt;(BC32+BB32+BD32+BE32),(BC32+BB32+BD32+BE32),(AY32+BA32))</f>
        <v>428</v>
      </c>
      <c r="BI32" s="96">
        <f>IF(BG32,0,BF32)</f>
        <v>17551.0651452559</v>
      </c>
      <c r="BJ32" s="96">
        <f>IF(BI32&gt;0,0,-BF32)</f>
        <v>0</v>
      </c>
      <c r="BK32" s="102">
        <f>IF(AND(NOT(BG31),BG32),1,0)</f>
        <v>0</v>
      </c>
      <c r="BL32" s="103">
        <f>IF(BK32,AX32,BL31)</f>
        <v>0</v>
      </c>
      <c r="BM32" s="105"/>
      <c r="BN32" s="98">
        <f>EDATE(BN31,1)</f>
        <v>41074</v>
      </c>
      <c r="BO32" s="94">
        <f>BY31</f>
        <v>44480.956476635489</v>
      </c>
      <c r="BP32" s="95">
        <f>BP31</f>
        <v>0.06619999999999999</v>
      </c>
      <c r="BQ32" s="96">
        <f>BO32*BP32/12</f>
        <v>245.3866098961057</v>
      </c>
      <c r="BR32" s="96">
        <f>BR31</f>
        <v>581.6900000000001</v>
      </c>
      <c r="BS32" s="96">
        <f>BJ32</f>
        <v>0</v>
      </c>
      <c r="BT32" s="71"/>
      <c r="BU32" s="71">
        <f>BU31</f>
        <v>0</v>
      </c>
      <c r="BV32" s="96">
        <f>BO32+BQ32-BR32-BS32-BT32-BU32</f>
        <v>44144.653086531594</v>
      </c>
      <c r="BW32" t="b" s="21">
        <f>IF(BV32&gt;0,FALSE(),TRUE())</f>
        <v>0</v>
      </c>
      <c r="BX32" s="96">
        <f>IF((BO32+BQ32)&gt;(BS32+BR32+BT32+BU32),(BS32+BR32+BT32+BU32),(BO32+BQ32))</f>
        <v>581.6900000000001</v>
      </c>
      <c r="BY32" s="96">
        <f>IF(BW32,0,BV32)</f>
        <v>44144.653086531594</v>
      </c>
      <c r="BZ32" s="96">
        <f>IF(BY32&gt;0,0,-BV32)</f>
        <v>0</v>
      </c>
      <c r="CA32" s="102">
        <f>IF(AND(NOT(BW31),BW32),1,0)</f>
        <v>0</v>
      </c>
      <c r="CB32" s="103">
        <f>IF(CA32,BN32,CB31)</f>
        <v>0</v>
      </c>
      <c r="CC32" s="105"/>
      <c r="CD32" s="98">
        <f>EDATE(CD31,1)</f>
        <v>41074</v>
      </c>
      <c r="CE32" s="94">
        <f>CO31</f>
        <v>85293.500383732840</v>
      </c>
      <c r="CF32" s="95">
        <f>CF31</f>
        <v>0.05625</v>
      </c>
      <c r="CG32" s="96">
        <f>CE32*CF32/12</f>
        <v>399.8132830487477</v>
      </c>
      <c r="CH32" s="96">
        <f>CH31</f>
        <v>600</v>
      </c>
      <c r="CI32" s="96">
        <f>BZ32</f>
        <v>0</v>
      </c>
      <c r="CJ32" s="71"/>
      <c r="CK32" s="71">
        <f>CK31</f>
        <v>0</v>
      </c>
      <c r="CL32" s="96">
        <f>CE32+CG32-CH32-CI32-CJ32-CK32</f>
        <v>85093.313666781585</v>
      </c>
      <c r="CM32" t="b" s="21">
        <f>IF(CL32&gt;0,FALSE(),TRUE())</f>
        <v>0</v>
      </c>
      <c r="CN32" s="96">
        <f>IF((CE32+CG32)&gt;(CI32+CH32+CJ32+CK32),(CI32+CH32+CJ32+CK32),(CE32+CG32))</f>
        <v>600</v>
      </c>
      <c r="CO32" s="96">
        <f>IF(CM32,0,CL32)</f>
        <v>85093.313666781585</v>
      </c>
      <c r="CP32" s="96">
        <f>IF(CO32&gt;0,0,-CL32)</f>
        <v>0</v>
      </c>
      <c r="CQ32" s="102">
        <f>IF(AND(NOT(CM31),CM32),1,0)</f>
        <v>0</v>
      </c>
      <c r="CR32" s="103">
        <f>IF(CQ32,CD32,CR31)</f>
        <v>0</v>
      </c>
    </row>
    <row r="33" ht="15" customHeight="1">
      <c r="A33" s="99">
        <f>D33+S33+AI33+AY33+BO33+CE33</f>
        <v>157364.8553227513</v>
      </c>
      <c r="B33" s="100">
        <f>D33+S33+AI33+AY33</f>
        <v>28126.888569438124</v>
      </c>
      <c r="C33" s="101">
        <f>EDATE(C32,1)</f>
        <v>41104</v>
      </c>
      <c r="D33" s="94">
        <f>M32</f>
        <v>0</v>
      </c>
      <c r="E33" s="95">
        <f>E32</f>
        <v>0.0349</v>
      </c>
      <c r="F33" s="96">
        <f>D33*E33/12</f>
        <v>0</v>
      </c>
      <c r="G33" s="96">
        <f>G32</f>
        <v>285.44</v>
      </c>
      <c r="H33" s="71"/>
      <c r="I33" s="71">
        <f>I32</f>
        <v>763.87</v>
      </c>
      <c r="J33" s="96">
        <f>D33+F33-G33-H33-I33</f>
        <v>-1049.31</v>
      </c>
      <c r="K33" t="b" s="21">
        <f>IF(J33&gt;0,FALSE(),TRUE())</f>
        <v>1</v>
      </c>
      <c r="L33" s="96">
        <f>IF((D33+F33)&gt;(G33+H33+I33),(G33+H33+I33),(D33+F33))</f>
        <v>0</v>
      </c>
      <c r="M33" s="96">
        <f>IF(K33,0,J33)</f>
        <v>0</v>
      </c>
      <c r="N33" s="96">
        <f>IF(M33&gt;0,0,-J33)</f>
        <v>1049.31</v>
      </c>
      <c r="O33" s="102">
        <f>IF(AND(NOT(K32),K33),1,0)</f>
        <v>0</v>
      </c>
      <c r="P33" s="106">
        <f>IF(O33,C33,P32)</f>
        <v>40738</v>
      </c>
      <c r="Q33" s="104"/>
      <c r="R33" s="98">
        <f>EDATE(R32,1)</f>
        <v>41104</v>
      </c>
      <c r="S33" s="94">
        <f>AC32</f>
        <v>0</v>
      </c>
      <c r="T33" s="95">
        <f>T32</f>
        <v>0.109</v>
      </c>
      <c r="U33" s="96">
        <f>S33*T33/12</f>
        <v>0</v>
      </c>
      <c r="V33" s="96">
        <f>V32</f>
        <v>496</v>
      </c>
      <c r="W33" s="96">
        <f>N33</f>
        <v>1049.31</v>
      </c>
      <c r="X33" s="71"/>
      <c r="Y33" s="71">
        <f>Y32</f>
        <v>0</v>
      </c>
      <c r="Z33" s="96">
        <f>S33+U33-V33-W33-X33-Y33</f>
        <v>-1545.31</v>
      </c>
      <c r="AA33" t="b" s="21">
        <f>IF(Z33&gt;0,FALSE(),TRUE())</f>
        <v>1</v>
      </c>
      <c r="AB33" s="96">
        <f>IF((S33+U33)&gt;(W33+V33+X33+Y33),(W33+V33+X33+Y33),(S33+U33))</f>
        <v>0</v>
      </c>
      <c r="AC33" s="96">
        <f>IF(AA33,0,Z33)</f>
        <v>0</v>
      </c>
      <c r="AD33" s="96">
        <f>IF(AC33&gt;0,0,-Z33)</f>
        <v>1545.31</v>
      </c>
      <c r="AE33" s="102">
        <f>IF(AND(NOT(AA32),AA33),1,0)</f>
        <v>0</v>
      </c>
      <c r="AF33" s="106">
        <f>IF(AE33,R33,AF32)</f>
        <v>40953</v>
      </c>
      <c r="AG33" s="59"/>
      <c r="AH33" s="98">
        <f>EDATE(AH32,1)</f>
        <v>41104</v>
      </c>
      <c r="AI33" s="94">
        <f>AS32</f>
        <v>10575.823424182223</v>
      </c>
      <c r="AJ33" s="95">
        <f>AJ32</f>
        <v>0.089</v>
      </c>
      <c r="AK33" s="96">
        <f>AI33*AJ33/12</f>
        <v>78.43735706268482</v>
      </c>
      <c r="AL33" s="96">
        <f>AL32</f>
        <v>345</v>
      </c>
      <c r="AM33" s="96">
        <f>AD33</f>
        <v>1545.31</v>
      </c>
      <c r="AN33" s="71"/>
      <c r="AO33" s="71">
        <f>AO32</f>
        <v>0</v>
      </c>
      <c r="AP33" s="96">
        <f>AI33+AK33-AL33-AM33-AN33-AO33</f>
        <v>8763.950781244908</v>
      </c>
      <c r="AQ33" t="b" s="21">
        <f>IF(AP33&gt;0,FALSE(),TRUE())</f>
        <v>0</v>
      </c>
      <c r="AR33" s="96">
        <f>IF((AI33+AK33)&gt;(AM33+AL33+AN33+AO33),(AM33+AL33+AN33+AO33),(AI33+AK33))</f>
        <v>1890.31</v>
      </c>
      <c r="AS33" s="96">
        <f>IF(AQ33,0,AP33)</f>
        <v>8763.950781244908</v>
      </c>
      <c r="AT33" s="96">
        <f>IF(AS33&gt;0,0,-AP33)</f>
        <v>0</v>
      </c>
      <c r="AU33" s="102">
        <f>IF(AND(NOT(AQ32),AQ33),1,0)</f>
        <v>0</v>
      </c>
      <c r="AV33" s="103">
        <f>IF(AU33,AH33,AV32)</f>
        <v>0</v>
      </c>
      <c r="AW33" s="105"/>
      <c r="AX33" s="98">
        <f>EDATE(AX32,1)</f>
        <v>41104</v>
      </c>
      <c r="AY33" s="94">
        <f>BI32</f>
        <v>17551.0651452559</v>
      </c>
      <c r="AZ33" s="95">
        <f>AZ32</f>
        <v>0.079</v>
      </c>
      <c r="BA33" s="96">
        <f>AY33*AZ33/12</f>
        <v>115.544512206268</v>
      </c>
      <c r="BB33" s="96">
        <f>BB32</f>
        <v>428</v>
      </c>
      <c r="BC33" s="96">
        <f>AT33</f>
        <v>0</v>
      </c>
      <c r="BD33" s="71"/>
      <c r="BE33" s="71">
        <f>BE32</f>
        <v>0</v>
      </c>
      <c r="BF33" s="96">
        <f>AY33+BA33-BB33-BC33-BD33-BE33</f>
        <v>17238.609657462166</v>
      </c>
      <c r="BG33" t="b" s="21">
        <f>IF(BF33&gt;0,FALSE(),TRUE())</f>
        <v>0</v>
      </c>
      <c r="BH33" s="96">
        <f>IF((AY33+BA33)&gt;(BC33+BB33+BD33+BE33),(BC33+BB33+BD33+BE33),(AY33+BA33))</f>
        <v>428</v>
      </c>
      <c r="BI33" s="96">
        <f>IF(BG33,0,BF33)</f>
        <v>17238.609657462166</v>
      </c>
      <c r="BJ33" s="96">
        <f>IF(BI33&gt;0,0,-BF33)</f>
        <v>0</v>
      </c>
      <c r="BK33" s="102">
        <f>IF(AND(NOT(BG32),BG33),1,0)</f>
        <v>0</v>
      </c>
      <c r="BL33" s="103">
        <f>IF(BK33,AX33,BL32)</f>
        <v>0</v>
      </c>
      <c r="BM33" s="105"/>
      <c r="BN33" s="98">
        <f>EDATE(BN32,1)</f>
        <v>41104</v>
      </c>
      <c r="BO33" s="94">
        <f>BY32</f>
        <v>44144.653086531594</v>
      </c>
      <c r="BP33" s="95">
        <f>BP32</f>
        <v>0.06619999999999999</v>
      </c>
      <c r="BQ33" s="96">
        <f>BO33*BP33/12</f>
        <v>243.5313361940326</v>
      </c>
      <c r="BR33" s="96">
        <f>BR32</f>
        <v>581.6900000000001</v>
      </c>
      <c r="BS33" s="96">
        <f>BJ33</f>
        <v>0</v>
      </c>
      <c r="BT33" s="71"/>
      <c r="BU33" s="71">
        <f>BU32</f>
        <v>0</v>
      </c>
      <c r="BV33" s="96">
        <f>BO33+BQ33-BR33-BS33-BT33-BU33</f>
        <v>43806.494422725627</v>
      </c>
      <c r="BW33" t="b" s="21">
        <f>IF(BV33&gt;0,FALSE(),TRUE())</f>
        <v>0</v>
      </c>
      <c r="BX33" s="96">
        <f>IF((BO33+BQ33)&gt;(BS33+BR33+BT33+BU33),(BS33+BR33+BT33+BU33),(BO33+BQ33))</f>
        <v>581.6900000000001</v>
      </c>
      <c r="BY33" s="96">
        <f>IF(BW33,0,BV33)</f>
        <v>43806.494422725627</v>
      </c>
      <c r="BZ33" s="96">
        <f>IF(BY33&gt;0,0,-BV33)</f>
        <v>0</v>
      </c>
      <c r="CA33" s="102">
        <f>IF(AND(NOT(BW32),BW33),1,0)</f>
        <v>0</v>
      </c>
      <c r="CB33" s="103">
        <f>IF(CA33,BN33,CB32)</f>
        <v>0</v>
      </c>
      <c r="CC33" s="105"/>
      <c r="CD33" s="98">
        <f>EDATE(CD32,1)</f>
        <v>41104</v>
      </c>
      <c r="CE33" s="94">
        <f>CO32</f>
        <v>85093.313666781585</v>
      </c>
      <c r="CF33" s="95">
        <f>CF32</f>
        <v>0.05625</v>
      </c>
      <c r="CG33" s="96">
        <f>CE33*CF33/12</f>
        <v>398.8749078130386</v>
      </c>
      <c r="CH33" s="96">
        <f>CH32</f>
        <v>600</v>
      </c>
      <c r="CI33" s="96">
        <f>BZ33</f>
        <v>0</v>
      </c>
      <c r="CJ33" s="71"/>
      <c r="CK33" s="71">
        <f>CK32</f>
        <v>0</v>
      </c>
      <c r="CL33" s="96">
        <f>CE33+CG33-CH33-CI33-CJ33-CK33</f>
        <v>84892.188574594620</v>
      </c>
      <c r="CM33" t="b" s="21">
        <f>IF(CL33&gt;0,FALSE(),TRUE())</f>
        <v>0</v>
      </c>
      <c r="CN33" s="96">
        <f>IF((CE33+CG33)&gt;(CI33+CH33+CJ33+CK33),(CI33+CH33+CJ33+CK33),(CE33+CG33))</f>
        <v>600</v>
      </c>
      <c r="CO33" s="96">
        <f>IF(CM33,0,CL33)</f>
        <v>84892.188574594620</v>
      </c>
      <c r="CP33" s="96">
        <f>IF(CO33&gt;0,0,-CL33)</f>
        <v>0</v>
      </c>
      <c r="CQ33" s="102">
        <f>IF(AND(NOT(CM32),CM33),1,0)</f>
        <v>0</v>
      </c>
      <c r="CR33" s="103">
        <f>IF(CQ33,CD33,CR32)</f>
        <v>0</v>
      </c>
    </row>
    <row r="34" ht="15" customHeight="1">
      <c r="A34" s="99">
        <f>D34+S34+AI34+AY34+BO34+CE34</f>
        <v>154701.2434360273</v>
      </c>
      <c r="B34" s="100">
        <f>D34+S34+AI34+AY34</f>
        <v>26002.560438707074</v>
      </c>
      <c r="C34" s="101">
        <f>EDATE(C33,1)</f>
        <v>41135</v>
      </c>
      <c r="D34" s="94">
        <f>M33</f>
        <v>0</v>
      </c>
      <c r="E34" s="95">
        <f>E33</f>
        <v>0.0349</v>
      </c>
      <c r="F34" s="96">
        <f>D34*E34/12</f>
        <v>0</v>
      </c>
      <c r="G34" s="96">
        <f>G33</f>
        <v>285.44</v>
      </c>
      <c r="H34" s="71"/>
      <c r="I34" s="71">
        <f>I33</f>
        <v>763.87</v>
      </c>
      <c r="J34" s="96">
        <f>D34+F34-G34-H34-I34</f>
        <v>-1049.31</v>
      </c>
      <c r="K34" t="b" s="21">
        <f>IF(J34&gt;0,FALSE(),TRUE())</f>
        <v>1</v>
      </c>
      <c r="L34" s="96">
        <f>IF((D34+F34)&gt;(G34+H34+I34),(G34+H34+I34),(D34+F34))</f>
        <v>0</v>
      </c>
      <c r="M34" s="96">
        <f>IF(K34,0,J34)</f>
        <v>0</v>
      </c>
      <c r="N34" s="96">
        <f>IF(M34&gt;0,0,-J34)</f>
        <v>1049.31</v>
      </c>
      <c r="O34" s="102">
        <f>IF(AND(NOT(K33),K34),1,0)</f>
        <v>0</v>
      </c>
      <c r="P34" s="106">
        <f>IF(O34,C34,P33)</f>
        <v>40738</v>
      </c>
      <c r="Q34" s="104"/>
      <c r="R34" s="98">
        <f>EDATE(R33,1)</f>
        <v>41135</v>
      </c>
      <c r="S34" s="94">
        <f>AC33</f>
        <v>0</v>
      </c>
      <c r="T34" s="95">
        <f>T33</f>
        <v>0.109</v>
      </c>
      <c r="U34" s="96">
        <f>S34*T34/12</f>
        <v>0</v>
      </c>
      <c r="V34" s="96">
        <f>V33</f>
        <v>496</v>
      </c>
      <c r="W34" s="96">
        <f>N34</f>
        <v>1049.31</v>
      </c>
      <c r="X34" s="71"/>
      <c r="Y34" s="71">
        <f>Y33</f>
        <v>0</v>
      </c>
      <c r="Z34" s="96">
        <f>S34+U34-V34-W34-X34-Y34</f>
        <v>-1545.31</v>
      </c>
      <c r="AA34" t="b" s="21">
        <f>IF(Z34&gt;0,FALSE(),TRUE())</f>
        <v>1</v>
      </c>
      <c r="AB34" s="96">
        <f>IF((S34+U34)&gt;(W34+V34+X34+Y34),(W34+V34+X34+Y34),(S34+U34))</f>
        <v>0</v>
      </c>
      <c r="AC34" s="96">
        <f>IF(AA34,0,Z34)</f>
        <v>0</v>
      </c>
      <c r="AD34" s="96">
        <f>IF(AC34&gt;0,0,-Z34)</f>
        <v>1545.31</v>
      </c>
      <c r="AE34" s="102">
        <f>IF(AND(NOT(AA33),AA34),1,0)</f>
        <v>0</v>
      </c>
      <c r="AF34" s="106">
        <f>IF(AE34,R34,AF33)</f>
        <v>40953</v>
      </c>
      <c r="AG34" s="59"/>
      <c r="AH34" s="98">
        <f>EDATE(AH33,1)</f>
        <v>41135</v>
      </c>
      <c r="AI34" s="94">
        <f>AS33</f>
        <v>8763.950781244908</v>
      </c>
      <c r="AJ34" s="95">
        <f>AJ33</f>
        <v>0.089</v>
      </c>
      <c r="AK34" s="96">
        <f>AI34*AJ34/12</f>
        <v>64.9993016275664</v>
      </c>
      <c r="AL34" s="96">
        <f>AL33</f>
        <v>345</v>
      </c>
      <c r="AM34" s="96">
        <f>AD34</f>
        <v>1545.31</v>
      </c>
      <c r="AN34" s="71"/>
      <c r="AO34" s="71">
        <f>AO33</f>
        <v>0</v>
      </c>
      <c r="AP34" s="96">
        <f>AI34+AK34-AL34-AM34-AN34-AO34</f>
        <v>6938.640082872475</v>
      </c>
      <c r="AQ34" t="b" s="21">
        <f>IF(AP34&gt;0,FALSE(),TRUE())</f>
        <v>0</v>
      </c>
      <c r="AR34" s="96">
        <f>IF((AI34+AK34)&gt;(AM34+AL34+AN34+AO34),(AM34+AL34+AN34+AO34),(AI34+AK34))</f>
        <v>1890.31</v>
      </c>
      <c r="AS34" s="96">
        <f>IF(AQ34,0,AP34)</f>
        <v>6938.640082872475</v>
      </c>
      <c r="AT34" s="96">
        <f>IF(AS34&gt;0,0,-AP34)</f>
        <v>0</v>
      </c>
      <c r="AU34" s="102">
        <f>IF(AND(NOT(AQ33),AQ34),1,0)</f>
        <v>0</v>
      </c>
      <c r="AV34" s="103">
        <f>IF(AU34,AH34,AV33)</f>
        <v>0</v>
      </c>
      <c r="AW34" s="105"/>
      <c r="AX34" s="98">
        <f>EDATE(AX33,1)</f>
        <v>41135</v>
      </c>
      <c r="AY34" s="94">
        <f>BI33</f>
        <v>17238.609657462166</v>
      </c>
      <c r="AZ34" s="95">
        <f>AZ33</f>
        <v>0.079</v>
      </c>
      <c r="BA34" s="96">
        <f>AY34*AZ34/12</f>
        <v>113.4875135782926</v>
      </c>
      <c r="BB34" s="96">
        <f>BB33</f>
        <v>428</v>
      </c>
      <c r="BC34" s="96">
        <f>AT34</f>
        <v>0</v>
      </c>
      <c r="BD34" s="71"/>
      <c r="BE34" s="71">
        <f>BE33</f>
        <v>0</v>
      </c>
      <c r="BF34" s="96">
        <f>AY34+BA34-BB34-BC34-BD34-BE34</f>
        <v>16924.097171040459</v>
      </c>
      <c r="BG34" t="b" s="21">
        <f>IF(BF34&gt;0,FALSE(),TRUE())</f>
        <v>0</v>
      </c>
      <c r="BH34" s="96">
        <f>IF((AY34+BA34)&gt;(BC34+BB34+BD34+BE34),(BC34+BB34+BD34+BE34),(AY34+BA34))</f>
        <v>428</v>
      </c>
      <c r="BI34" s="96">
        <f>IF(BG34,0,BF34)</f>
        <v>16924.097171040459</v>
      </c>
      <c r="BJ34" s="96">
        <f>IF(BI34&gt;0,0,-BF34)</f>
        <v>0</v>
      </c>
      <c r="BK34" s="102">
        <f>IF(AND(NOT(BG33),BG34),1,0)</f>
        <v>0</v>
      </c>
      <c r="BL34" s="103">
        <f>IF(BK34,AX34,BL33)</f>
        <v>0</v>
      </c>
      <c r="BM34" s="105"/>
      <c r="BN34" s="98">
        <f>EDATE(BN33,1)</f>
        <v>41135</v>
      </c>
      <c r="BO34" s="94">
        <f>BY33</f>
        <v>43806.494422725627</v>
      </c>
      <c r="BP34" s="95">
        <f>BP33</f>
        <v>0.06619999999999999</v>
      </c>
      <c r="BQ34" s="96">
        <f>BO34*BP34/12</f>
        <v>241.6658275653697</v>
      </c>
      <c r="BR34" s="96">
        <f>BR33</f>
        <v>581.6900000000001</v>
      </c>
      <c r="BS34" s="96">
        <f>BJ34</f>
        <v>0</v>
      </c>
      <c r="BT34" s="71"/>
      <c r="BU34" s="71">
        <f>BU33</f>
        <v>0</v>
      </c>
      <c r="BV34" s="96">
        <f>BO34+BQ34-BR34-BS34-BT34-BU34</f>
        <v>43466.470250290993</v>
      </c>
      <c r="BW34" t="b" s="21">
        <f>IF(BV34&gt;0,FALSE(),TRUE())</f>
        <v>0</v>
      </c>
      <c r="BX34" s="96">
        <f>IF((BO34+BQ34)&gt;(BS34+BR34+BT34+BU34),(BS34+BR34+BT34+BU34),(BO34+BQ34))</f>
        <v>581.6900000000001</v>
      </c>
      <c r="BY34" s="96">
        <f>IF(BW34,0,BV34)</f>
        <v>43466.470250290993</v>
      </c>
      <c r="BZ34" s="96">
        <f>IF(BY34&gt;0,0,-BV34)</f>
        <v>0</v>
      </c>
      <c r="CA34" s="102">
        <f>IF(AND(NOT(BW33),BW34),1,0)</f>
        <v>0</v>
      </c>
      <c r="CB34" s="103">
        <f>IF(CA34,BN34,CB33)</f>
        <v>0</v>
      </c>
      <c r="CC34" s="105"/>
      <c r="CD34" s="98">
        <f>EDATE(CD33,1)</f>
        <v>41135</v>
      </c>
      <c r="CE34" s="94">
        <f>CO33</f>
        <v>84892.188574594620</v>
      </c>
      <c r="CF34" s="95">
        <f>CF33</f>
        <v>0.05625</v>
      </c>
      <c r="CG34" s="96">
        <f>CE34*CF34/12</f>
        <v>397.9321339434123</v>
      </c>
      <c r="CH34" s="96">
        <f>CH33</f>
        <v>600</v>
      </c>
      <c r="CI34" s="96">
        <f>BZ34</f>
        <v>0</v>
      </c>
      <c r="CJ34" s="71"/>
      <c r="CK34" s="71">
        <f>CK33</f>
        <v>0</v>
      </c>
      <c r="CL34" s="96">
        <f>CE34+CG34-CH34-CI34-CJ34-CK34</f>
        <v>84690.120708538030</v>
      </c>
      <c r="CM34" t="b" s="21">
        <f>IF(CL34&gt;0,FALSE(),TRUE())</f>
        <v>0</v>
      </c>
      <c r="CN34" s="96">
        <f>IF((CE34+CG34)&gt;(CI34+CH34+CJ34+CK34),(CI34+CH34+CJ34+CK34),(CE34+CG34))</f>
        <v>600</v>
      </c>
      <c r="CO34" s="96">
        <f>IF(CM34,0,CL34)</f>
        <v>84690.120708538030</v>
      </c>
      <c r="CP34" s="96">
        <f>IF(CO34&gt;0,0,-CL34)</f>
        <v>0</v>
      </c>
      <c r="CQ34" s="102">
        <f>IF(AND(NOT(CM33),CM34),1,0)</f>
        <v>0</v>
      </c>
      <c r="CR34" s="103">
        <f>IF(CQ34,CD34,CR33)</f>
        <v>0</v>
      </c>
    </row>
    <row r="35" ht="15" customHeight="1">
      <c r="A35" s="99">
        <f>D35+S35+AI35+AY35+BO35+CE35</f>
        <v>152019.3282127419</v>
      </c>
      <c r="B35" s="100">
        <f>D35+S35+AI35+AY35</f>
        <v>23862.737253912936</v>
      </c>
      <c r="C35" s="101">
        <f>EDATE(C34,1)</f>
        <v>41166</v>
      </c>
      <c r="D35" s="94">
        <f>M34</f>
        <v>0</v>
      </c>
      <c r="E35" s="95">
        <f>E34</f>
        <v>0.0349</v>
      </c>
      <c r="F35" s="96">
        <f>D35*E35/12</f>
        <v>0</v>
      </c>
      <c r="G35" s="96">
        <f>G34</f>
        <v>285.44</v>
      </c>
      <c r="H35" s="71"/>
      <c r="I35" s="71">
        <f>I34</f>
        <v>763.87</v>
      </c>
      <c r="J35" s="96">
        <f>D35+F35-G35-H35-I35</f>
        <v>-1049.31</v>
      </c>
      <c r="K35" t="b" s="21">
        <f>IF(J35&gt;0,FALSE(),TRUE())</f>
        <v>1</v>
      </c>
      <c r="L35" s="96">
        <f>IF((D35+F35)&gt;(G35+H35+I35),(G35+H35+I35),(D35+F35))</f>
        <v>0</v>
      </c>
      <c r="M35" s="96">
        <f>IF(K35,0,J35)</f>
        <v>0</v>
      </c>
      <c r="N35" s="96">
        <f>IF(M35&gt;0,0,-J35)</f>
        <v>1049.31</v>
      </c>
      <c r="O35" s="102">
        <f>IF(AND(NOT(K34),K35),1,0)</f>
        <v>0</v>
      </c>
      <c r="P35" s="106">
        <f>IF(O35,C35,P34)</f>
        <v>40738</v>
      </c>
      <c r="Q35" s="104"/>
      <c r="R35" s="98">
        <f>EDATE(R34,1)</f>
        <v>41166</v>
      </c>
      <c r="S35" s="94">
        <f>AC34</f>
        <v>0</v>
      </c>
      <c r="T35" s="95">
        <f>T34</f>
        <v>0.109</v>
      </c>
      <c r="U35" s="96">
        <f>S35*T35/12</f>
        <v>0</v>
      </c>
      <c r="V35" s="96">
        <f>V34</f>
        <v>496</v>
      </c>
      <c r="W35" s="96">
        <f>N35</f>
        <v>1049.31</v>
      </c>
      <c r="X35" s="71"/>
      <c r="Y35" s="71">
        <f>Y34</f>
        <v>0</v>
      </c>
      <c r="Z35" s="96">
        <f>S35+U35-V35-W35-X35-Y35</f>
        <v>-1545.31</v>
      </c>
      <c r="AA35" t="b" s="21">
        <f>IF(Z35&gt;0,FALSE(),TRUE())</f>
        <v>1</v>
      </c>
      <c r="AB35" s="96">
        <f>IF((S35+U35)&gt;(W35+V35+X35+Y35),(W35+V35+X35+Y35),(S35+U35))</f>
        <v>0</v>
      </c>
      <c r="AC35" s="96">
        <f>IF(AA35,0,Z35)</f>
        <v>0</v>
      </c>
      <c r="AD35" s="96">
        <f>IF(AC35&gt;0,0,-Z35)</f>
        <v>1545.31</v>
      </c>
      <c r="AE35" s="102">
        <f>IF(AND(NOT(AA34),AA35),1,0)</f>
        <v>0</v>
      </c>
      <c r="AF35" s="106">
        <f>IF(AE35,R35,AF34)</f>
        <v>40953</v>
      </c>
      <c r="AG35" s="59"/>
      <c r="AH35" s="98">
        <f>EDATE(AH34,1)</f>
        <v>41166</v>
      </c>
      <c r="AI35" s="94">
        <f>AS34</f>
        <v>6938.640082872475</v>
      </c>
      <c r="AJ35" s="95">
        <f>AJ34</f>
        <v>0.089</v>
      </c>
      <c r="AK35" s="96">
        <f>AI35*AJ35/12</f>
        <v>51.46158061463752</v>
      </c>
      <c r="AL35" s="96">
        <f>AL34</f>
        <v>345</v>
      </c>
      <c r="AM35" s="96">
        <f>AD35</f>
        <v>1545.31</v>
      </c>
      <c r="AN35" s="71"/>
      <c r="AO35" s="71">
        <f>AO34</f>
        <v>0</v>
      </c>
      <c r="AP35" s="96">
        <f>AI35+AK35-AL35-AM35-AN35-AO35</f>
        <v>5099.791663487113</v>
      </c>
      <c r="AQ35" t="b" s="21">
        <f>IF(AP35&gt;0,FALSE(),TRUE())</f>
        <v>0</v>
      </c>
      <c r="AR35" s="96">
        <f>IF((AI35+AK35)&gt;(AM35+AL35+AN35+AO35),(AM35+AL35+AN35+AO35),(AI35+AK35))</f>
        <v>1890.31</v>
      </c>
      <c r="AS35" s="96">
        <f>IF(AQ35,0,AP35)</f>
        <v>5099.791663487113</v>
      </c>
      <c r="AT35" s="96">
        <f>IF(AS35&gt;0,0,-AP35)</f>
        <v>0</v>
      </c>
      <c r="AU35" s="102">
        <f>IF(AND(NOT(AQ34),AQ35),1,0)</f>
        <v>0</v>
      </c>
      <c r="AV35" s="103">
        <f>IF(AU35,AH35,AV34)</f>
        <v>0</v>
      </c>
      <c r="AW35" s="105"/>
      <c r="AX35" s="98">
        <f>EDATE(AX34,1)</f>
        <v>41166</v>
      </c>
      <c r="AY35" s="94">
        <f>BI34</f>
        <v>16924.097171040459</v>
      </c>
      <c r="AZ35" s="95">
        <f>AZ34</f>
        <v>0.079</v>
      </c>
      <c r="BA35" s="96">
        <f>AY35*AZ35/12</f>
        <v>111.416973042683</v>
      </c>
      <c r="BB35" s="96">
        <f>BB34</f>
        <v>428</v>
      </c>
      <c r="BC35" s="96">
        <f>AT35</f>
        <v>0</v>
      </c>
      <c r="BD35" s="71"/>
      <c r="BE35" s="71">
        <f>BE34</f>
        <v>0</v>
      </c>
      <c r="BF35" s="96">
        <f>AY35+BA35-BB35-BC35-BD35-BE35</f>
        <v>16607.514144083143</v>
      </c>
      <c r="BG35" t="b" s="21">
        <f>IF(BF35&gt;0,FALSE(),TRUE())</f>
        <v>0</v>
      </c>
      <c r="BH35" s="96">
        <f>IF((AY35+BA35)&gt;(BC35+BB35+BD35+BE35),(BC35+BB35+BD35+BE35),(AY35+BA35))</f>
        <v>428</v>
      </c>
      <c r="BI35" s="96">
        <f>IF(BG35,0,BF35)</f>
        <v>16607.514144083143</v>
      </c>
      <c r="BJ35" s="96">
        <f>IF(BI35&gt;0,0,-BF35)</f>
        <v>0</v>
      </c>
      <c r="BK35" s="102">
        <f>IF(AND(NOT(BG34),BG35),1,0)</f>
        <v>0</v>
      </c>
      <c r="BL35" s="103">
        <f>IF(BK35,AX35,BL34)</f>
        <v>0</v>
      </c>
      <c r="BM35" s="105"/>
      <c r="BN35" s="98">
        <f>EDATE(BN34,1)</f>
        <v>41166</v>
      </c>
      <c r="BO35" s="94">
        <f>BY34</f>
        <v>43466.470250290993</v>
      </c>
      <c r="BP35" s="95">
        <f>BP34</f>
        <v>0.06619999999999999</v>
      </c>
      <c r="BQ35" s="96">
        <f>BO35*BP35/12</f>
        <v>239.7900275474386</v>
      </c>
      <c r="BR35" s="96">
        <f>BR34</f>
        <v>581.6900000000001</v>
      </c>
      <c r="BS35" s="96">
        <f>BJ35</f>
        <v>0</v>
      </c>
      <c r="BT35" s="71"/>
      <c r="BU35" s="71">
        <f>BU34</f>
        <v>0</v>
      </c>
      <c r="BV35" s="96">
        <f>BO35+BQ35-BR35-BS35-BT35-BU35</f>
        <v>43124.570277838429</v>
      </c>
      <c r="BW35" t="b" s="21">
        <f>IF(BV35&gt;0,FALSE(),TRUE())</f>
        <v>0</v>
      </c>
      <c r="BX35" s="96">
        <f>IF((BO35+BQ35)&gt;(BS35+BR35+BT35+BU35),(BS35+BR35+BT35+BU35),(BO35+BQ35))</f>
        <v>581.6900000000001</v>
      </c>
      <c r="BY35" s="96">
        <f>IF(BW35,0,BV35)</f>
        <v>43124.570277838429</v>
      </c>
      <c r="BZ35" s="96">
        <f>IF(BY35&gt;0,0,-BV35)</f>
        <v>0</v>
      </c>
      <c r="CA35" s="102">
        <f>IF(AND(NOT(BW34),BW35),1,0)</f>
        <v>0</v>
      </c>
      <c r="CB35" s="103">
        <f>IF(CA35,BN35,CB34)</f>
        <v>0</v>
      </c>
      <c r="CC35" s="105"/>
      <c r="CD35" s="98">
        <f>EDATE(CD34,1)</f>
        <v>41166</v>
      </c>
      <c r="CE35" s="94">
        <f>CO34</f>
        <v>84690.120708538030</v>
      </c>
      <c r="CF35" s="95">
        <f>CF34</f>
        <v>0.05625</v>
      </c>
      <c r="CG35" s="96">
        <f>CE35*CF35/12</f>
        <v>396.984940821272</v>
      </c>
      <c r="CH35" s="96">
        <f>CH34</f>
        <v>600</v>
      </c>
      <c r="CI35" s="96">
        <f>BZ35</f>
        <v>0</v>
      </c>
      <c r="CJ35" s="71"/>
      <c r="CK35" s="71">
        <f>CK34</f>
        <v>0</v>
      </c>
      <c r="CL35" s="96">
        <f>CE35+CG35-CH35-CI35-CJ35-CK35</f>
        <v>84487.105649359306</v>
      </c>
      <c r="CM35" t="b" s="21">
        <f>IF(CL35&gt;0,FALSE(),TRUE())</f>
        <v>0</v>
      </c>
      <c r="CN35" s="96">
        <f>IF((CE35+CG35)&gt;(CI35+CH35+CJ35+CK35),(CI35+CH35+CJ35+CK35),(CE35+CG35))</f>
        <v>600</v>
      </c>
      <c r="CO35" s="96">
        <f>IF(CM35,0,CL35)</f>
        <v>84487.105649359306</v>
      </c>
      <c r="CP35" s="96">
        <f>IF(CO35&gt;0,0,-CL35)</f>
        <v>0</v>
      </c>
      <c r="CQ35" s="102">
        <f>IF(AND(NOT(CM34),CM35),1,0)</f>
        <v>0</v>
      </c>
      <c r="CR35" s="103">
        <f>IF(CQ35,CD35,CR34)</f>
        <v>0</v>
      </c>
    </row>
    <row r="36" ht="15" customHeight="1">
      <c r="A36" s="99">
        <f>D36+S36+AI36+AY36+BO36+CE36</f>
        <v>149318.981734768</v>
      </c>
      <c r="B36" s="100">
        <f>D36+S36+AI36+AY36</f>
        <v>21707.305807570257</v>
      </c>
      <c r="C36" s="101">
        <f>EDATE(C35,1)</f>
        <v>41196</v>
      </c>
      <c r="D36" s="94">
        <f>M35</f>
        <v>0</v>
      </c>
      <c r="E36" s="95">
        <f>E35</f>
        <v>0.0349</v>
      </c>
      <c r="F36" s="96">
        <f>D36*E36/12</f>
        <v>0</v>
      </c>
      <c r="G36" s="96">
        <f>G35</f>
        <v>285.44</v>
      </c>
      <c r="H36" s="71"/>
      <c r="I36" s="71">
        <f>I35</f>
        <v>763.87</v>
      </c>
      <c r="J36" s="96">
        <f>D36+F36-G36-H36-I36</f>
        <v>-1049.31</v>
      </c>
      <c r="K36" t="b" s="21">
        <f>IF(J36&gt;0,FALSE(),TRUE())</f>
        <v>1</v>
      </c>
      <c r="L36" s="96">
        <f>IF((D36+F36)&gt;(G36+H36+I36),(G36+H36+I36),(D36+F36))</f>
        <v>0</v>
      </c>
      <c r="M36" s="96">
        <f>IF(K36,0,J36)</f>
        <v>0</v>
      </c>
      <c r="N36" s="96">
        <f>IF(M36&gt;0,0,-J36)</f>
        <v>1049.31</v>
      </c>
      <c r="O36" s="102">
        <f>IF(AND(NOT(K35),K36),1,0)</f>
        <v>0</v>
      </c>
      <c r="P36" s="106">
        <f>IF(O36,C36,P35)</f>
        <v>40738</v>
      </c>
      <c r="Q36" s="104"/>
      <c r="R36" s="98">
        <f>EDATE(R35,1)</f>
        <v>41196</v>
      </c>
      <c r="S36" s="94">
        <f>AC35</f>
        <v>0</v>
      </c>
      <c r="T36" s="95">
        <f>T35</f>
        <v>0.109</v>
      </c>
      <c r="U36" s="96">
        <f>S36*T36/12</f>
        <v>0</v>
      </c>
      <c r="V36" s="96">
        <f>V35</f>
        <v>496</v>
      </c>
      <c r="W36" s="96">
        <f>N36</f>
        <v>1049.31</v>
      </c>
      <c r="X36" s="71"/>
      <c r="Y36" s="71">
        <f>Y35</f>
        <v>0</v>
      </c>
      <c r="Z36" s="96">
        <f>S36+U36-V36-W36-X36-Y36</f>
        <v>-1545.31</v>
      </c>
      <c r="AA36" t="b" s="21">
        <f>IF(Z36&gt;0,FALSE(),TRUE())</f>
        <v>1</v>
      </c>
      <c r="AB36" s="96">
        <f>IF((S36+U36)&gt;(W36+V36+X36+Y36),(W36+V36+X36+Y36),(S36+U36))</f>
        <v>0</v>
      </c>
      <c r="AC36" s="96">
        <f>IF(AA36,0,Z36)</f>
        <v>0</v>
      </c>
      <c r="AD36" s="96">
        <f>IF(AC36&gt;0,0,-Z36)</f>
        <v>1545.31</v>
      </c>
      <c r="AE36" s="102">
        <f>IF(AND(NOT(AA35),AA36),1,0)</f>
        <v>0</v>
      </c>
      <c r="AF36" s="106">
        <f>IF(AE36,R36,AF35)</f>
        <v>40953</v>
      </c>
      <c r="AG36" s="59"/>
      <c r="AH36" s="98">
        <f>EDATE(AH35,1)</f>
        <v>41196</v>
      </c>
      <c r="AI36" s="94">
        <f>AS35</f>
        <v>5099.791663487113</v>
      </c>
      <c r="AJ36" s="95">
        <f>AJ35</f>
        <v>0.089</v>
      </c>
      <c r="AK36" s="96">
        <f>AI36*AJ36/12</f>
        <v>37.82345483752942</v>
      </c>
      <c r="AL36" s="96">
        <f>AL35</f>
        <v>345</v>
      </c>
      <c r="AM36" s="96">
        <f>AD36</f>
        <v>1545.31</v>
      </c>
      <c r="AN36" s="71"/>
      <c r="AO36" s="71">
        <f>AO35</f>
        <v>0</v>
      </c>
      <c r="AP36" s="96">
        <f>AI36+AK36-AL36-AM36-AN36-AO36</f>
        <v>3247.305118324642</v>
      </c>
      <c r="AQ36" t="b" s="21">
        <f>IF(AP36&gt;0,FALSE(),TRUE())</f>
        <v>0</v>
      </c>
      <c r="AR36" s="96">
        <f>IF((AI36+AK36)&gt;(AM36+AL36+AN36+AO36),(AM36+AL36+AN36+AO36),(AI36+AK36))</f>
        <v>1890.31</v>
      </c>
      <c r="AS36" s="96">
        <f>IF(AQ36,0,AP36)</f>
        <v>3247.305118324642</v>
      </c>
      <c r="AT36" s="96">
        <f>IF(AS36&gt;0,0,-AP36)</f>
        <v>0</v>
      </c>
      <c r="AU36" s="102">
        <f>IF(AND(NOT(AQ35),AQ36),1,0)</f>
        <v>0</v>
      </c>
      <c r="AV36" s="103">
        <f>IF(AU36,AH36,AV35)</f>
        <v>0</v>
      </c>
      <c r="AW36" s="105"/>
      <c r="AX36" s="98">
        <f>EDATE(AX35,1)</f>
        <v>41196</v>
      </c>
      <c r="AY36" s="94">
        <f>BI35</f>
        <v>16607.514144083143</v>
      </c>
      <c r="AZ36" s="95">
        <f>AZ35</f>
        <v>0.079</v>
      </c>
      <c r="BA36" s="96">
        <f>AY36*AZ36/12</f>
        <v>109.3328014485474</v>
      </c>
      <c r="BB36" s="96">
        <f>BB35</f>
        <v>428</v>
      </c>
      <c r="BC36" s="96">
        <f>AT36</f>
        <v>0</v>
      </c>
      <c r="BD36" s="71"/>
      <c r="BE36" s="71">
        <f>BE35</f>
        <v>0</v>
      </c>
      <c r="BF36" s="96">
        <f>AY36+BA36-BB36-BC36-BD36-BE36</f>
        <v>16288.846945531692</v>
      </c>
      <c r="BG36" t="b" s="21">
        <f>IF(BF36&gt;0,FALSE(),TRUE())</f>
        <v>0</v>
      </c>
      <c r="BH36" s="96">
        <f>IF((AY36+BA36)&gt;(BC36+BB36+BD36+BE36),(BC36+BB36+BD36+BE36),(AY36+BA36))</f>
        <v>428</v>
      </c>
      <c r="BI36" s="96">
        <f>IF(BG36,0,BF36)</f>
        <v>16288.846945531692</v>
      </c>
      <c r="BJ36" s="96">
        <f>IF(BI36&gt;0,0,-BF36)</f>
        <v>0</v>
      </c>
      <c r="BK36" s="102">
        <f>IF(AND(NOT(BG35),BG36),1,0)</f>
        <v>0</v>
      </c>
      <c r="BL36" s="103">
        <f>IF(BK36,AX36,BL35)</f>
        <v>0</v>
      </c>
      <c r="BM36" s="105"/>
      <c r="BN36" s="98">
        <f>EDATE(BN35,1)</f>
        <v>41196</v>
      </c>
      <c r="BO36" s="94">
        <f>BY35</f>
        <v>43124.570277838429</v>
      </c>
      <c r="BP36" s="95">
        <f>BP35</f>
        <v>0.06619999999999999</v>
      </c>
      <c r="BQ36" s="96">
        <f>BO36*BP36/12</f>
        <v>237.9038793660753</v>
      </c>
      <c r="BR36" s="96">
        <f>BR35</f>
        <v>581.6900000000001</v>
      </c>
      <c r="BS36" s="96">
        <f>BJ36</f>
        <v>0</v>
      </c>
      <c r="BT36" s="71"/>
      <c r="BU36" s="71">
        <f>BU35</f>
        <v>0</v>
      </c>
      <c r="BV36" s="96">
        <f>BO36+BQ36-BR36-BS36-BT36-BU36</f>
        <v>42780.7841572045</v>
      </c>
      <c r="BW36" t="b" s="21">
        <f>IF(BV36&gt;0,FALSE(),TRUE())</f>
        <v>0</v>
      </c>
      <c r="BX36" s="96">
        <f>IF((BO36+BQ36)&gt;(BS36+BR36+BT36+BU36),(BS36+BR36+BT36+BU36),(BO36+BQ36))</f>
        <v>581.6900000000001</v>
      </c>
      <c r="BY36" s="96">
        <f>IF(BW36,0,BV36)</f>
        <v>42780.7841572045</v>
      </c>
      <c r="BZ36" s="96">
        <f>IF(BY36&gt;0,0,-BV36)</f>
        <v>0</v>
      </c>
      <c r="CA36" s="102">
        <f>IF(AND(NOT(BW35),BW36),1,0)</f>
        <v>0</v>
      </c>
      <c r="CB36" s="103">
        <f>IF(CA36,BN36,CB35)</f>
        <v>0</v>
      </c>
      <c r="CC36" s="105"/>
      <c r="CD36" s="98">
        <f>EDATE(CD35,1)</f>
        <v>41196</v>
      </c>
      <c r="CE36" s="94">
        <f>CO35</f>
        <v>84487.105649359306</v>
      </c>
      <c r="CF36" s="95">
        <f>CF35</f>
        <v>0.05625</v>
      </c>
      <c r="CG36" s="96">
        <f>CE36*CF36/12</f>
        <v>396.0333077313717</v>
      </c>
      <c r="CH36" s="96">
        <f>CH35</f>
        <v>600</v>
      </c>
      <c r="CI36" s="96">
        <f>BZ36</f>
        <v>0</v>
      </c>
      <c r="CJ36" s="71"/>
      <c r="CK36" s="71">
        <f>CK35</f>
        <v>0</v>
      </c>
      <c r="CL36" s="96">
        <f>CE36+CG36-CH36-CI36-CJ36-CK36</f>
        <v>84283.138957090676</v>
      </c>
      <c r="CM36" t="b" s="21">
        <f>IF(CL36&gt;0,FALSE(),TRUE())</f>
        <v>0</v>
      </c>
      <c r="CN36" s="96">
        <f>IF((CE36+CG36)&gt;(CI36+CH36+CJ36+CK36),(CI36+CH36+CJ36+CK36),(CE36+CG36))</f>
        <v>600</v>
      </c>
      <c r="CO36" s="96">
        <f>IF(CM36,0,CL36)</f>
        <v>84283.138957090676</v>
      </c>
      <c r="CP36" s="96">
        <f>IF(CO36&gt;0,0,-CL36)</f>
        <v>0</v>
      </c>
      <c r="CQ36" s="102">
        <f>IF(AND(NOT(CM35),CM36),1,0)</f>
        <v>0</v>
      </c>
      <c r="CR36" s="103">
        <f>IF(CQ36,CD36,CR35)</f>
        <v>0</v>
      </c>
    </row>
    <row r="37" ht="15" customHeight="1">
      <c r="A37" s="99">
        <f>D37+S37+AI37+AY37+BO37+CE37</f>
        <v>146600.0751781515</v>
      </c>
      <c r="B37" s="100">
        <f>D37+S37+AI37+AY37</f>
        <v>19536.152063856334</v>
      </c>
      <c r="C37" s="101">
        <f>EDATE(C36,1)</f>
        <v>41227</v>
      </c>
      <c r="D37" s="94">
        <f>M36</f>
        <v>0</v>
      </c>
      <c r="E37" s="95">
        <f>E36</f>
        <v>0.0349</v>
      </c>
      <c r="F37" s="96">
        <f>D37*E37/12</f>
        <v>0</v>
      </c>
      <c r="G37" s="96">
        <f>G36</f>
        <v>285.44</v>
      </c>
      <c r="H37" s="71"/>
      <c r="I37" s="71">
        <f>I36</f>
        <v>763.87</v>
      </c>
      <c r="J37" s="96">
        <f>D37+F37-G37-H37-I37</f>
        <v>-1049.31</v>
      </c>
      <c r="K37" t="b" s="21">
        <f>IF(J37&gt;0,FALSE(),TRUE())</f>
        <v>1</v>
      </c>
      <c r="L37" s="96">
        <f>IF((D37+F37)&gt;(G37+H37+I37),(G37+H37+I37),(D37+F37))</f>
        <v>0</v>
      </c>
      <c r="M37" s="96">
        <f>IF(K37,0,J37)</f>
        <v>0</v>
      </c>
      <c r="N37" s="96">
        <f>IF(M37&gt;0,0,-J37)</f>
        <v>1049.31</v>
      </c>
      <c r="O37" s="102">
        <f>IF(AND(NOT(K36),K37),1,0)</f>
        <v>0</v>
      </c>
      <c r="P37" s="106">
        <f>IF(O37,C37,P36)</f>
        <v>40738</v>
      </c>
      <c r="Q37" s="104"/>
      <c r="R37" s="98">
        <f>EDATE(R36,1)</f>
        <v>41227</v>
      </c>
      <c r="S37" s="94">
        <f>AC36</f>
        <v>0</v>
      </c>
      <c r="T37" s="95">
        <f>T36</f>
        <v>0.109</v>
      </c>
      <c r="U37" s="96">
        <f>S37*T37/12</f>
        <v>0</v>
      </c>
      <c r="V37" s="96">
        <f>V36</f>
        <v>496</v>
      </c>
      <c r="W37" s="96">
        <f>N37</f>
        <v>1049.31</v>
      </c>
      <c r="X37" s="71"/>
      <c r="Y37" s="71">
        <f>Y36</f>
        <v>0</v>
      </c>
      <c r="Z37" s="96">
        <f>S37+U37-V37-W37-X37-Y37</f>
        <v>-1545.31</v>
      </c>
      <c r="AA37" t="b" s="21">
        <f>IF(Z37&gt;0,FALSE(),TRUE())</f>
        <v>1</v>
      </c>
      <c r="AB37" s="96">
        <f>IF((S37+U37)&gt;(W37+V37+X37+Y37),(W37+V37+X37+Y37),(S37+U37))</f>
        <v>0</v>
      </c>
      <c r="AC37" s="96">
        <f>IF(AA37,0,Z37)</f>
        <v>0</v>
      </c>
      <c r="AD37" s="96">
        <f>IF(AC37&gt;0,0,-Z37)</f>
        <v>1545.31</v>
      </c>
      <c r="AE37" s="102">
        <f>IF(AND(NOT(AA36),AA37),1,0)</f>
        <v>0</v>
      </c>
      <c r="AF37" s="106">
        <f>IF(AE37,R37,AF36)</f>
        <v>40953</v>
      </c>
      <c r="AG37" s="59"/>
      <c r="AH37" s="98">
        <f>EDATE(AH36,1)</f>
        <v>41227</v>
      </c>
      <c r="AI37" s="94">
        <f>AS36</f>
        <v>3247.305118324642</v>
      </c>
      <c r="AJ37" s="95">
        <f>AJ36</f>
        <v>0.089</v>
      </c>
      <c r="AK37" s="96">
        <f>AI37*AJ37/12</f>
        <v>24.08417962757443</v>
      </c>
      <c r="AL37" s="96">
        <f>AL36</f>
        <v>345</v>
      </c>
      <c r="AM37" s="96">
        <f>AD37</f>
        <v>1545.31</v>
      </c>
      <c r="AN37" s="71"/>
      <c r="AO37" s="71">
        <f>AO36</f>
        <v>0</v>
      </c>
      <c r="AP37" s="96">
        <f>AI37+AK37-AL37-AM37-AN37-AO37</f>
        <v>1381.079297952217</v>
      </c>
      <c r="AQ37" t="b" s="21">
        <f>IF(AP37&gt;0,FALSE(),TRUE())</f>
        <v>0</v>
      </c>
      <c r="AR37" s="96">
        <f>IF((AI37+AK37)&gt;(AM37+AL37+AN37+AO37),(AM37+AL37+AN37+AO37),(AI37+AK37))</f>
        <v>1890.31</v>
      </c>
      <c r="AS37" s="96">
        <f>IF(AQ37,0,AP37)</f>
        <v>1381.079297952217</v>
      </c>
      <c r="AT37" s="96">
        <f>IF(AS37&gt;0,0,-AP37)</f>
        <v>0</v>
      </c>
      <c r="AU37" s="102">
        <f>IF(AND(NOT(AQ36),AQ37),1,0)</f>
        <v>0</v>
      </c>
      <c r="AV37" s="103">
        <f>IF(AU37,AH37,AV36)</f>
        <v>0</v>
      </c>
      <c r="AW37" s="105"/>
      <c r="AX37" s="98">
        <f>EDATE(AX36,1)</f>
        <v>41227</v>
      </c>
      <c r="AY37" s="94">
        <f>BI36</f>
        <v>16288.846945531692</v>
      </c>
      <c r="AZ37" s="95">
        <f>AZ36</f>
        <v>0.079</v>
      </c>
      <c r="BA37" s="96">
        <f>AY37*AZ37/12</f>
        <v>107.2349090580836</v>
      </c>
      <c r="BB37" s="96">
        <f>BB36</f>
        <v>428</v>
      </c>
      <c r="BC37" s="96">
        <f>AT37</f>
        <v>0</v>
      </c>
      <c r="BD37" s="71"/>
      <c r="BE37" s="71">
        <f>BE36</f>
        <v>0</v>
      </c>
      <c r="BF37" s="96">
        <f>AY37+BA37-BB37-BC37-BD37-BE37</f>
        <v>15968.081854589775</v>
      </c>
      <c r="BG37" t="b" s="21">
        <f>IF(BF37&gt;0,FALSE(),TRUE())</f>
        <v>0</v>
      </c>
      <c r="BH37" s="96">
        <f>IF((AY37+BA37)&gt;(BC37+BB37+BD37+BE37),(BC37+BB37+BD37+BE37),(AY37+BA37))</f>
        <v>428</v>
      </c>
      <c r="BI37" s="96">
        <f>IF(BG37,0,BF37)</f>
        <v>15968.081854589775</v>
      </c>
      <c r="BJ37" s="96">
        <f>IF(BI37&gt;0,0,-BF37)</f>
        <v>0</v>
      </c>
      <c r="BK37" s="102">
        <f>IF(AND(NOT(BG36),BG37),1,0)</f>
        <v>0</v>
      </c>
      <c r="BL37" s="103">
        <f>IF(BK37,AX37,BL36)</f>
        <v>0</v>
      </c>
      <c r="BM37" s="105"/>
      <c r="BN37" s="98">
        <f>EDATE(BN36,1)</f>
        <v>41227</v>
      </c>
      <c r="BO37" s="94">
        <f>BY36</f>
        <v>42780.7841572045</v>
      </c>
      <c r="BP37" s="95">
        <f>BP36</f>
        <v>0.06619999999999999</v>
      </c>
      <c r="BQ37" s="96">
        <f>BO37*BP37/12</f>
        <v>236.0073259339115</v>
      </c>
      <c r="BR37" s="96">
        <f>BR36</f>
        <v>581.6900000000001</v>
      </c>
      <c r="BS37" s="96">
        <f>BJ37</f>
        <v>0</v>
      </c>
      <c r="BT37" s="71"/>
      <c r="BU37" s="71">
        <f>BU36</f>
        <v>0</v>
      </c>
      <c r="BV37" s="96">
        <f>BO37+BQ37-BR37-BS37-BT37-BU37</f>
        <v>42435.101483138409</v>
      </c>
      <c r="BW37" t="b" s="21">
        <f>IF(BV37&gt;0,FALSE(),TRUE())</f>
        <v>0</v>
      </c>
      <c r="BX37" s="96">
        <f>IF((BO37+BQ37)&gt;(BS37+BR37+BT37+BU37),(BS37+BR37+BT37+BU37),(BO37+BQ37))</f>
        <v>581.6900000000001</v>
      </c>
      <c r="BY37" s="96">
        <f>IF(BW37,0,BV37)</f>
        <v>42435.101483138409</v>
      </c>
      <c r="BZ37" s="96">
        <f>IF(BY37&gt;0,0,-BV37)</f>
        <v>0</v>
      </c>
      <c r="CA37" s="102">
        <f>IF(AND(NOT(BW36),BW37),1,0)</f>
        <v>0</v>
      </c>
      <c r="CB37" s="103">
        <f>IF(CA37,BN37,CB36)</f>
        <v>0</v>
      </c>
      <c r="CC37" s="105"/>
      <c r="CD37" s="98">
        <f>EDATE(CD36,1)</f>
        <v>41227</v>
      </c>
      <c r="CE37" s="94">
        <f>CO36</f>
        <v>84283.138957090676</v>
      </c>
      <c r="CF37" s="95">
        <f>CF36</f>
        <v>0.05625</v>
      </c>
      <c r="CG37" s="96">
        <f>CE37*CF37/12</f>
        <v>395.0772138613625</v>
      </c>
      <c r="CH37" s="96">
        <f>CH36</f>
        <v>600</v>
      </c>
      <c r="CI37" s="96">
        <f>BZ37</f>
        <v>0</v>
      </c>
      <c r="CJ37" s="71"/>
      <c r="CK37" s="71">
        <f>CK36</f>
        <v>0</v>
      </c>
      <c r="CL37" s="96">
        <f>CE37+CG37-CH37-CI37-CJ37-CK37</f>
        <v>84078.216170952044</v>
      </c>
      <c r="CM37" t="b" s="21">
        <f>IF(CL37&gt;0,FALSE(),TRUE())</f>
        <v>0</v>
      </c>
      <c r="CN37" s="96">
        <f>IF((CE37+CG37)&gt;(CI37+CH37+CJ37+CK37),(CI37+CH37+CJ37+CK37),(CE37+CG37))</f>
        <v>600</v>
      </c>
      <c r="CO37" s="96">
        <f>IF(CM37,0,CL37)</f>
        <v>84078.216170952044</v>
      </c>
      <c r="CP37" s="96">
        <f>IF(CO37&gt;0,0,-CL37)</f>
        <v>0</v>
      </c>
      <c r="CQ37" s="102">
        <f>IF(AND(NOT(CM36),CM37),1,0)</f>
        <v>0</v>
      </c>
      <c r="CR37" s="103">
        <f>IF(CQ37,CD37,CR36)</f>
        <v>0</v>
      </c>
    </row>
    <row r="38" ht="15" customHeight="1">
      <c r="A38" s="99">
        <f>D38+S38+AI38+AY38+BO38+CE38</f>
        <v>143862.4788066325</v>
      </c>
      <c r="B38" s="100">
        <f>D38+S38+AI38+AY38</f>
        <v>17349.161152541990</v>
      </c>
      <c r="C38" s="101">
        <f>EDATE(C37,1)</f>
        <v>41257</v>
      </c>
      <c r="D38" s="94">
        <f>M37</f>
        <v>0</v>
      </c>
      <c r="E38" s="95">
        <f>E37</f>
        <v>0.0349</v>
      </c>
      <c r="F38" s="96">
        <f>D38*E38/12</f>
        <v>0</v>
      </c>
      <c r="G38" s="96">
        <f>G37</f>
        <v>285.44</v>
      </c>
      <c r="H38" s="71"/>
      <c r="I38" s="71">
        <f>I37</f>
        <v>763.87</v>
      </c>
      <c r="J38" s="96">
        <f>D38+F38-G38-H38-I38</f>
        <v>-1049.31</v>
      </c>
      <c r="K38" t="b" s="21">
        <f>IF(J38&gt;0,FALSE(),TRUE())</f>
        <v>1</v>
      </c>
      <c r="L38" s="96">
        <f>IF((D38+F38)&gt;(G38+H38+I38),(G38+H38+I38),(D38+F38))</f>
        <v>0</v>
      </c>
      <c r="M38" s="96">
        <f>IF(K38,0,J38)</f>
        <v>0</v>
      </c>
      <c r="N38" s="96">
        <f>IF(M38&gt;0,0,-J38)</f>
        <v>1049.31</v>
      </c>
      <c r="O38" s="102">
        <f>IF(AND(NOT(K37),K38),1,0)</f>
        <v>0</v>
      </c>
      <c r="P38" s="106">
        <f>IF(O38,C38,P37)</f>
        <v>40738</v>
      </c>
      <c r="Q38" s="104"/>
      <c r="R38" s="98">
        <f>EDATE(R37,1)</f>
        <v>41257</v>
      </c>
      <c r="S38" s="94">
        <f>AC37</f>
        <v>0</v>
      </c>
      <c r="T38" s="95">
        <f>T37</f>
        <v>0.109</v>
      </c>
      <c r="U38" s="96">
        <f>S38*T38/12</f>
        <v>0</v>
      </c>
      <c r="V38" s="96">
        <f>V37</f>
        <v>496</v>
      </c>
      <c r="W38" s="96">
        <f>N38</f>
        <v>1049.31</v>
      </c>
      <c r="X38" s="71"/>
      <c r="Y38" s="71">
        <f>Y37</f>
        <v>0</v>
      </c>
      <c r="Z38" s="96">
        <f>S38+U38-V38-W38-X38-Y38</f>
        <v>-1545.31</v>
      </c>
      <c r="AA38" t="b" s="21">
        <f>IF(Z38&gt;0,FALSE(),TRUE())</f>
        <v>1</v>
      </c>
      <c r="AB38" s="96">
        <f>IF((S38+U38)&gt;(W38+V38+X38+Y38),(W38+V38+X38+Y38),(S38+U38))</f>
        <v>0</v>
      </c>
      <c r="AC38" s="96">
        <f>IF(AA38,0,Z38)</f>
        <v>0</v>
      </c>
      <c r="AD38" s="96">
        <f>IF(AC38&gt;0,0,-Z38)</f>
        <v>1545.31</v>
      </c>
      <c r="AE38" s="102">
        <f>IF(AND(NOT(AA37),AA38),1,0)</f>
        <v>0</v>
      </c>
      <c r="AF38" s="106">
        <f>IF(AE38,R38,AF37)</f>
        <v>40953</v>
      </c>
      <c r="AG38" s="59"/>
      <c r="AH38" s="98">
        <f>EDATE(AH37,1)</f>
        <v>41257</v>
      </c>
      <c r="AI38" s="94">
        <f>AS37</f>
        <v>1381.079297952217</v>
      </c>
      <c r="AJ38" s="95">
        <f>AJ37</f>
        <v>0.089</v>
      </c>
      <c r="AK38" s="96">
        <f>AI38*AJ38/12</f>
        <v>10.24300479314561</v>
      </c>
      <c r="AL38" s="96">
        <f>AL37</f>
        <v>345</v>
      </c>
      <c r="AM38" s="96">
        <f>AD38</f>
        <v>1545.31</v>
      </c>
      <c r="AN38" s="71"/>
      <c r="AO38" s="71">
        <f>AO37</f>
        <v>0</v>
      </c>
      <c r="AP38" s="96">
        <f>AI38+AK38-AL38-AM38-AN38-AO38</f>
        <v>-498.9876972546376</v>
      </c>
      <c r="AQ38" t="b" s="21">
        <f>IF(AP38&gt;0,FALSE(),TRUE())</f>
        <v>1</v>
      </c>
      <c r="AR38" s="96">
        <f>IF((AI38+AK38)&gt;(AM38+AL38+AN38+AO38),(AM38+AL38+AN38+AO38),(AI38+AK38))</f>
        <v>1391.322302745362</v>
      </c>
      <c r="AS38" s="96">
        <f>IF(AQ38,0,AP38)</f>
        <v>0</v>
      </c>
      <c r="AT38" s="96">
        <f>IF(AS38&gt;0,0,-AP38)</f>
        <v>498.9876972546376</v>
      </c>
      <c r="AU38" s="102">
        <f>IF(AND(NOT(AQ37),AQ38),1,0)</f>
        <v>1</v>
      </c>
      <c r="AV38" s="106">
        <f>IF(AU38,AH38,AV37)</f>
        <v>41257</v>
      </c>
      <c r="AW38" s="105"/>
      <c r="AX38" s="98">
        <f>EDATE(AX37,1)</f>
        <v>41257</v>
      </c>
      <c r="AY38" s="94">
        <f>BI37</f>
        <v>15968.081854589775</v>
      </c>
      <c r="AZ38" s="95">
        <f>AZ37</f>
        <v>0.079</v>
      </c>
      <c r="BA38" s="96">
        <f>AY38*AZ38/12</f>
        <v>105.123205542716</v>
      </c>
      <c r="BB38" s="96">
        <f>BB37</f>
        <v>428</v>
      </c>
      <c r="BC38" s="96">
        <f>AT38</f>
        <v>498.9876972546376</v>
      </c>
      <c r="BD38" s="71"/>
      <c r="BE38" s="71">
        <f>BE37</f>
        <v>0</v>
      </c>
      <c r="BF38" s="96">
        <f>AY38+BA38-BB38-BC38-BD38-BE38</f>
        <v>15146.217362877853</v>
      </c>
      <c r="BG38" t="b" s="21">
        <f>IF(BF38&gt;0,FALSE(),TRUE())</f>
        <v>0</v>
      </c>
      <c r="BH38" s="96">
        <f>IF((AY38+BA38)&gt;(BC38+BB38+BD38+BE38),(BC38+BB38+BD38+BE38),(AY38+BA38))</f>
        <v>926.9876972546376</v>
      </c>
      <c r="BI38" s="96">
        <f>IF(BG38,0,BF38)</f>
        <v>15146.217362877853</v>
      </c>
      <c r="BJ38" s="96">
        <f>IF(BI38&gt;0,0,-BF38)</f>
        <v>0</v>
      </c>
      <c r="BK38" s="102">
        <f>IF(AND(NOT(BG37),BG38),1,0)</f>
        <v>0</v>
      </c>
      <c r="BL38" s="103">
        <f>IF(BK38,AX38,BL37)</f>
        <v>0</v>
      </c>
      <c r="BM38" s="105"/>
      <c r="BN38" s="98">
        <f>EDATE(BN37,1)</f>
        <v>41257</v>
      </c>
      <c r="BO38" s="94">
        <f>BY37</f>
        <v>42435.101483138409</v>
      </c>
      <c r="BP38" s="95">
        <f>BP37</f>
        <v>0.06619999999999999</v>
      </c>
      <c r="BQ38" s="96">
        <f>BO38*BP38/12</f>
        <v>234.1003098486468</v>
      </c>
      <c r="BR38" s="96">
        <f>BR37</f>
        <v>581.6900000000001</v>
      </c>
      <c r="BS38" s="96">
        <f>BJ38</f>
        <v>0</v>
      </c>
      <c r="BT38" s="71"/>
      <c r="BU38" s="71">
        <f>BU37</f>
        <v>0</v>
      </c>
      <c r="BV38" s="96">
        <f>BO38+BQ38-BR38-BS38-BT38-BU38</f>
        <v>42087.511792987054</v>
      </c>
      <c r="BW38" t="b" s="21">
        <f>IF(BV38&gt;0,FALSE(),TRUE())</f>
        <v>0</v>
      </c>
      <c r="BX38" s="96">
        <f>IF((BO38+BQ38)&gt;(BS38+BR38+BT38+BU38),(BS38+BR38+BT38+BU38),(BO38+BQ38))</f>
        <v>581.6900000000001</v>
      </c>
      <c r="BY38" s="96">
        <f>IF(BW38,0,BV38)</f>
        <v>42087.511792987054</v>
      </c>
      <c r="BZ38" s="96">
        <f>IF(BY38&gt;0,0,-BV38)</f>
        <v>0</v>
      </c>
      <c r="CA38" s="102">
        <f>IF(AND(NOT(BW37),BW38),1,0)</f>
        <v>0</v>
      </c>
      <c r="CB38" s="103">
        <f>IF(CA38,BN38,CB37)</f>
        <v>0</v>
      </c>
      <c r="CC38" s="105"/>
      <c r="CD38" s="98">
        <f>EDATE(CD37,1)</f>
        <v>41257</v>
      </c>
      <c r="CE38" s="94">
        <f>CO37</f>
        <v>84078.216170952044</v>
      </c>
      <c r="CF38" s="95">
        <f>CF37</f>
        <v>0.05625</v>
      </c>
      <c r="CG38" s="96">
        <f>CE38*CF38/12</f>
        <v>394.1166383013377</v>
      </c>
      <c r="CH38" s="96">
        <f>CH37</f>
        <v>600</v>
      </c>
      <c r="CI38" s="96">
        <f>BZ38</f>
        <v>0</v>
      </c>
      <c r="CJ38" s="71"/>
      <c r="CK38" s="71">
        <f>CK37</f>
        <v>0</v>
      </c>
      <c r="CL38" s="96">
        <f>CE38+CG38-CH38-CI38-CJ38-CK38</f>
        <v>83872.332809253377</v>
      </c>
      <c r="CM38" t="b" s="21">
        <f>IF(CL38&gt;0,FALSE(),TRUE())</f>
        <v>0</v>
      </c>
      <c r="CN38" s="96">
        <f>IF((CE38+CG38)&gt;(CI38+CH38+CJ38+CK38),(CI38+CH38+CJ38+CK38),(CE38+CG38))</f>
        <v>600</v>
      </c>
      <c r="CO38" s="96">
        <f>IF(CM38,0,CL38)</f>
        <v>83872.332809253377</v>
      </c>
      <c r="CP38" s="96">
        <f>IF(CO38&gt;0,0,-CL38)</f>
        <v>0</v>
      </c>
      <c r="CQ38" s="102">
        <f>IF(AND(NOT(CM37),CM38),1,0)</f>
        <v>0</v>
      </c>
      <c r="CR38" s="103">
        <f>IF(CQ38,CD38,CR37)</f>
        <v>0</v>
      </c>
    </row>
    <row r="39" ht="15" customHeight="1">
      <c r="A39" s="99">
        <f>D39+S39+AI39+AY39+BO39+CE39</f>
        <v>141106.0619651183</v>
      </c>
      <c r="B39" s="100">
        <f>D39+S39+AI39+AY39</f>
        <v>15146.217362877853</v>
      </c>
      <c r="C39" s="101">
        <f>EDATE(C38,1)</f>
        <v>41288</v>
      </c>
      <c r="D39" s="94">
        <f>M38</f>
        <v>0</v>
      </c>
      <c r="E39" s="95">
        <f>E38</f>
        <v>0.0349</v>
      </c>
      <c r="F39" s="96">
        <f>D39*E39/12</f>
        <v>0</v>
      </c>
      <c r="G39" s="96">
        <f>G38</f>
        <v>285.44</v>
      </c>
      <c r="H39" s="71"/>
      <c r="I39" s="71">
        <f>I38</f>
        <v>763.87</v>
      </c>
      <c r="J39" s="96">
        <f>D39+F39-G39-H39-I39</f>
        <v>-1049.31</v>
      </c>
      <c r="K39" t="b" s="21">
        <f>IF(J39&gt;0,FALSE(),TRUE())</f>
        <v>1</v>
      </c>
      <c r="L39" s="96">
        <f>IF((D39+F39)&gt;(G39+H39+I39),(G39+H39+I39),(D39+F39))</f>
        <v>0</v>
      </c>
      <c r="M39" s="96">
        <f>IF(K39,0,J39)</f>
        <v>0</v>
      </c>
      <c r="N39" s="96">
        <f>IF(M39&gt;0,0,-J39)</f>
        <v>1049.31</v>
      </c>
      <c r="O39" s="102">
        <f>IF(AND(NOT(K38),K39),1,0)</f>
        <v>0</v>
      </c>
      <c r="P39" s="106">
        <f>IF(O39,C39,P38)</f>
        <v>40738</v>
      </c>
      <c r="Q39" s="104"/>
      <c r="R39" s="98">
        <f>EDATE(R38,1)</f>
        <v>41288</v>
      </c>
      <c r="S39" s="94">
        <f>AC38</f>
        <v>0</v>
      </c>
      <c r="T39" s="95">
        <f>T38</f>
        <v>0.109</v>
      </c>
      <c r="U39" s="96">
        <f>S39*T39/12</f>
        <v>0</v>
      </c>
      <c r="V39" s="96">
        <f>V38</f>
        <v>496</v>
      </c>
      <c r="W39" s="96">
        <f>N39</f>
        <v>1049.31</v>
      </c>
      <c r="X39" s="71"/>
      <c r="Y39" s="71">
        <f>Y38</f>
        <v>0</v>
      </c>
      <c r="Z39" s="96">
        <f>S39+U39-V39-W39-X39-Y39</f>
        <v>-1545.31</v>
      </c>
      <c r="AA39" t="b" s="21">
        <f>IF(Z39&gt;0,FALSE(),TRUE())</f>
        <v>1</v>
      </c>
      <c r="AB39" s="96">
        <f>IF((S39+U39)&gt;(W39+V39+X39+Y39),(W39+V39+X39+Y39),(S39+U39))</f>
        <v>0</v>
      </c>
      <c r="AC39" s="96">
        <f>IF(AA39,0,Z39)</f>
        <v>0</v>
      </c>
      <c r="AD39" s="96">
        <f>IF(AC39&gt;0,0,-Z39)</f>
        <v>1545.31</v>
      </c>
      <c r="AE39" s="102">
        <f>IF(AND(NOT(AA38),AA39),1,0)</f>
        <v>0</v>
      </c>
      <c r="AF39" s="106">
        <f>IF(AE39,R39,AF38)</f>
        <v>40953</v>
      </c>
      <c r="AG39" s="59"/>
      <c r="AH39" s="98">
        <f>EDATE(AH38,1)</f>
        <v>41288</v>
      </c>
      <c r="AI39" s="94">
        <f>AS38</f>
        <v>0</v>
      </c>
      <c r="AJ39" s="95">
        <f>AJ38</f>
        <v>0.089</v>
      </c>
      <c r="AK39" s="96">
        <f>AI39*AJ39/12</f>
        <v>0</v>
      </c>
      <c r="AL39" s="96">
        <f>AL38</f>
        <v>345</v>
      </c>
      <c r="AM39" s="96">
        <f>AD39</f>
        <v>1545.31</v>
      </c>
      <c r="AN39" s="71"/>
      <c r="AO39" s="71">
        <f>AO38</f>
        <v>0</v>
      </c>
      <c r="AP39" s="96">
        <f>AI39+AK39-AL39-AM39-AN39-AO39</f>
        <v>-1890.31</v>
      </c>
      <c r="AQ39" t="b" s="21">
        <f>IF(AP39&gt;0,FALSE(),TRUE())</f>
        <v>1</v>
      </c>
      <c r="AR39" s="96">
        <f>IF((AI39+AK39)&gt;(AM39+AL39+AN39+AO39),(AM39+AL39+AN39+AO39),(AI39+AK39))</f>
        <v>0</v>
      </c>
      <c r="AS39" s="96">
        <f>IF(AQ39,0,AP39)</f>
        <v>0</v>
      </c>
      <c r="AT39" s="96">
        <f>IF(AS39&gt;0,0,-AP39)</f>
        <v>1890.31</v>
      </c>
      <c r="AU39" s="102">
        <f>IF(AND(NOT(AQ38),AQ39),1,0)</f>
        <v>0</v>
      </c>
      <c r="AV39" s="106">
        <f>IF(AU39,AH39,AV38)</f>
        <v>41257</v>
      </c>
      <c r="AW39" s="105"/>
      <c r="AX39" s="98">
        <f>EDATE(AX38,1)</f>
        <v>41288</v>
      </c>
      <c r="AY39" s="94">
        <f>BI38</f>
        <v>15146.217362877853</v>
      </c>
      <c r="AZ39" s="95">
        <f>AZ38</f>
        <v>0.079</v>
      </c>
      <c r="BA39" s="96">
        <f>AY39*AZ39/12</f>
        <v>99.71259763894587</v>
      </c>
      <c r="BB39" s="96">
        <f>BB38</f>
        <v>428</v>
      </c>
      <c r="BC39" s="96">
        <f>AT39</f>
        <v>1890.31</v>
      </c>
      <c r="BD39" s="71"/>
      <c r="BE39" s="71">
        <f>BE38</f>
        <v>0</v>
      </c>
      <c r="BF39" s="96">
        <f>AY39+BA39-BB39-BC39-BD39-BE39</f>
        <v>12927.6199605168</v>
      </c>
      <c r="BG39" t="b" s="21">
        <f>IF(BF39&gt;0,FALSE(),TRUE())</f>
        <v>0</v>
      </c>
      <c r="BH39" s="96">
        <f>IF((AY39+BA39)&gt;(BC39+BB39+BD39+BE39),(BC39+BB39+BD39+BE39),(AY39+BA39))</f>
        <v>2318.31</v>
      </c>
      <c r="BI39" s="96">
        <f>IF(BG39,0,BF39)</f>
        <v>12927.6199605168</v>
      </c>
      <c r="BJ39" s="96">
        <f>IF(BI39&gt;0,0,-BF39)</f>
        <v>0</v>
      </c>
      <c r="BK39" s="102">
        <f>IF(AND(NOT(BG38),BG39),1,0)</f>
        <v>0</v>
      </c>
      <c r="BL39" s="103">
        <f>IF(BK39,AX39,BL38)</f>
        <v>0</v>
      </c>
      <c r="BM39" s="105"/>
      <c r="BN39" s="98">
        <f>EDATE(BN38,1)</f>
        <v>41288</v>
      </c>
      <c r="BO39" s="94">
        <f>BY38</f>
        <v>42087.511792987054</v>
      </c>
      <c r="BP39" s="95">
        <f>BP38</f>
        <v>0.06619999999999999</v>
      </c>
      <c r="BQ39" s="96">
        <f>BO39*BP39/12</f>
        <v>232.1827733913119</v>
      </c>
      <c r="BR39" s="96">
        <f>BR38</f>
        <v>581.6900000000001</v>
      </c>
      <c r="BS39" s="96">
        <f>BJ39</f>
        <v>0</v>
      </c>
      <c r="BT39" s="71"/>
      <c r="BU39" s="71">
        <f>BU38</f>
        <v>0</v>
      </c>
      <c r="BV39" s="96">
        <f>BO39+BQ39-BR39-BS39-BT39-BU39</f>
        <v>41738.004566378360</v>
      </c>
      <c r="BW39" t="b" s="21">
        <f>IF(BV39&gt;0,FALSE(),TRUE())</f>
        <v>0</v>
      </c>
      <c r="BX39" s="96">
        <f>IF((BO39+BQ39)&gt;(BS39+BR39+BT39+BU39),(BS39+BR39+BT39+BU39),(BO39+BQ39))</f>
        <v>581.6900000000001</v>
      </c>
      <c r="BY39" s="96">
        <f>IF(BW39,0,BV39)</f>
        <v>41738.004566378360</v>
      </c>
      <c r="BZ39" s="96">
        <f>IF(BY39&gt;0,0,-BV39)</f>
        <v>0</v>
      </c>
      <c r="CA39" s="102">
        <f>IF(AND(NOT(BW38),BW39),1,0)</f>
        <v>0</v>
      </c>
      <c r="CB39" s="103">
        <f>IF(CA39,BN39,CB38)</f>
        <v>0</v>
      </c>
      <c r="CC39" s="105"/>
      <c r="CD39" s="98">
        <f>EDATE(CD38,1)</f>
        <v>41288</v>
      </c>
      <c r="CE39" s="94">
        <f>CO38</f>
        <v>83872.332809253377</v>
      </c>
      <c r="CF39" s="95">
        <f>CF38</f>
        <v>0.05625</v>
      </c>
      <c r="CG39" s="96">
        <f>CE39*CF39/12</f>
        <v>393.1515600433752</v>
      </c>
      <c r="CH39" s="96">
        <f>CH38</f>
        <v>600</v>
      </c>
      <c r="CI39" s="96">
        <f>BZ39</f>
        <v>0</v>
      </c>
      <c r="CJ39" s="71"/>
      <c r="CK39" s="71">
        <f>CK38</f>
        <v>0</v>
      </c>
      <c r="CL39" s="96">
        <f>CE39+CG39-CH39-CI39-CJ39-CK39</f>
        <v>83665.484369296755</v>
      </c>
      <c r="CM39" t="b" s="21">
        <f>IF(CL39&gt;0,FALSE(),TRUE())</f>
        <v>0</v>
      </c>
      <c r="CN39" s="96">
        <f>IF((CE39+CG39)&gt;(CI39+CH39+CJ39+CK39),(CI39+CH39+CJ39+CK39),(CE39+CG39))</f>
        <v>600</v>
      </c>
      <c r="CO39" s="96">
        <f>IF(CM39,0,CL39)</f>
        <v>83665.484369296755</v>
      </c>
      <c r="CP39" s="96">
        <f>IF(CO39&gt;0,0,-CL39)</f>
        <v>0</v>
      </c>
      <c r="CQ39" s="102">
        <f>IF(AND(NOT(CM38),CM39),1,0)</f>
        <v>0</v>
      </c>
      <c r="CR39" s="103">
        <f>IF(CQ39,CD39,CR38)</f>
        <v>0</v>
      </c>
    </row>
    <row r="40" ht="15" customHeight="1">
      <c r="A40" s="99">
        <f>D40+S40+AI40+AY40+BO40+CE40</f>
        <v>138331.1088961919</v>
      </c>
      <c r="B40" s="100">
        <f>D40+S40+AI40+AY40</f>
        <v>12927.6199605168</v>
      </c>
      <c r="C40" s="101">
        <f>EDATE(C39,1)</f>
        <v>41319</v>
      </c>
      <c r="D40" s="94">
        <f>M39</f>
        <v>0</v>
      </c>
      <c r="E40" s="95">
        <f>E39</f>
        <v>0.0349</v>
      </c>
      <c r="F40" s="96">
        <f>D40*E40/12</f>
        <v>0</v>
      </c>
      <c r="G40" s="96">
        <f>G39</f>
        <v>285.44</v>
      </c>
      <c r="H40" s="71"/>
      <c r="I40" s="71">
        <f>I39</f>
        <v>763.87</v>
      </c>
      <c r="J40" s="96">
        <f>D40+F40-G40-H40-I40</f>
        <v>-1049.31</v>
      </c>
      <c r="K40" t="b" s="21">
        <f>IF(J40&gt;0,FALSE(),TRUE())</f>
        <v>1</v>
      </c>
      <c r="L40" s="96">
        <f>IF((D40+F40)&gt;(G40+H40+I40),(G40+H40+I40),(D40+F40))</f>
        <v>0</v>
      </c>
      <c r="M40" s="96">
        <f>IF(K40,0,J40)</f>
        <v>0</v>
      </c>
      <c r="N40" s="96">
        <f>IF(M40&gt;0,0,-J40)</f>
        <v>1049.31</v>
      </c>
      <c r="O40" s="102">
        <f>IF(AND(NOT(K39),K40),1,0)</f>
        <v>0</v>
      </c>
      <c r="P40" s="106">
        <f>IF(O40,C40,P39)</f>
        <v>40738</v>
      </c>
      <c r="Q40" s="104"/>
      <c r="R40" s="98">
        <f>EDATE(R39,1)</f>
        <v>41319</v>
      </c>
      <c r="S40" s="94">
        <f>AC39</f>
        <v>0</v>
      </c>
      <c r="T40" s="95">
        <f>T39</f>
        <v>0.109</v>
      </c>
      <c r="U40" s="96">
        <f>S40*T40/12</f>
        <v>0</v>
      </c>
      <c r="V40" s="96">
        <f>V39</f>
        <v>496</v>
      </c>
      <c r="W40" s="96">
        <f>N40</f>
        <v>1049.31</v>
      </c>
      <c r="X40" s="71"/>
      <c r="Y40" s="71">
        <f>Y39</f>
        <v>0</v>
      </c>
      <c r="Z40" s="96">
        <f>S40+U40-V40-W40-X40-Y40</f>
        <v>-1545.31</v>
      </c>
      <c r="AA40" t="b" s="21">
        <f>IF(Z40&gt;0,FALSE(),TRUE())</f>
        <v>1</v>
      </c>
      <c r="AB40" s="96">
        <f>IF((S40+U40)&gt;(W40+V40+X40+Y40),(W40+V40+X40+Y40),(S40+U40))</f>
        <v>0</v>
      </c>
      <c r="AC40" s="96">
        <f>IF(AA40,0,Z40)</f>
        <v>0</v>
      </c>
      <c r="AD40" s="96">
        <f>IF(AC40&gt;0,0,-Z40)</f>
        <v>1545.31</v>
      </c>
      <c r="AE40" s="102">
        <f>IF(AND(NOT(AA39),AA40),1,0)</f>
        <v>0</v>
      </c>
      <c r="AF40" s="106">
        <f>IF(AE40,R40,AF39)</f>
        <v>40953</v>
      </c>
      <c r="AG40" s="59"/>
      <c r="AH40" s="98">
        <f>EDATE(AH39,1)</f>
        <v>41319</v>
      </c>
      <c r="AI40" s="94">
        <f>AS39</f>
        <v>0</v>
      </c>
      <c r="AJ40" s="95">
        <f>AJ39</f>
        <v>0.089</v>
      </c>
      <c r="AK40" s="96">
        <f>AI40*AJ40/12</f>
        <v>0</v>
      </c>
      <c r="AL40" s="96">
        <f>AL39</f>
        <v>345</v>
      </c>
      <c r="AM40" s="96">
        <f>AD40</f>
        <v>1545.31</v>
      </c>
      <c r="AN40" s="71"/>
      <c r="AO40" s="71">
        <f>AO39</f>
        <v>0</v>
      </c>
      <c r="AP40" s="96">
        <f>AI40+AK40-AL40-AM40-AN40-AO40</f>
        <v>-1890.31</v>
      </c>
      <c r="AQ40" t="b" s="21">
        <f>IF(AP40&gt;0,FALSE(),TRUE())</f>
        <v>1</v>
      </c>
      <c r="AR40" s="96">
        <f>IF((AI40+AK40)&gt;(AM40+AL40+AN40+AO40),(AM40+AL40+AN40+AO40),(AI40+AK40))</f>
        <v>0</v>
      </c>
      <c r="AS40" s="96">
        <f>IF(AQ40,0,AP40)</f>
        <v>0</v>
      </c>
      <c r="AT40" s="96">
        <f>IF(AS40&gt;0,0,-AP40)</f>
        <v>1890.31</v>
      </c>
      <c r="AU40" s="102">
        <f>IF(AND(NOT(AQ39),AQ40),1,0)</f>
        <v>0</v>
      </c>
      <c r="AV40" s="106">
        <f>IF(AU40,AH40,AV39)</f>
        <v>41257</v>
      </c>
      <c r="AW40" s="105"/>
      <c r="AX40" s="98">
        <f>EDATE(AX39,1)</f>
        <v>41319</v>
      </c>
      <c r="AY40" s="94">
        <f>BI39</f>
        <v>12927.6199605168</v>
      </c>
      <c r="AZ40" s="95">
        <f>AZ39</f>
        <v>0.079</v>
      </c>
      <c r="BA40" s="96">
        <f>AY40*AZ40/12</f>
        <v>85.10683140673559</v>
      </c>
      <c r="BB40" s="96">
        <f>BB39</f>
        <v>428</v>
      </c>
      <c r="BC40" s="96">
        <f>AT40</f>
        <v>1890.31</v>
      </c>
      <c r="BD40" s="71"/>
      <c r="BE40" s="71">
        <f>BE39</f>
        <v>0</v>
      </c>
      <c r="BF40" s="96">
        <f>AY40+BA40-BB40-BC40-BD40-BE40</f>
        <v>10694.416791923535</v>
      </c>
      <c r="BG40" t="b" s="21">
        <f>IF(BF40&gt;0,FALSE(),TRUE())</f>
        <v>0</v>
      </c>
      <c r="BH40" s="96">
        <f>IF((AY40+BA40)&gt;(BC40+BB40+BD40+BE40),(BC40+BB40+BD40+BE40),(AY40+BA40))</f>
        <v>2318.31</v>
      </c>
      <c r="BI40" s="96">
        <f>IF(BG40,0,BF40)</f>
        <v>10694.416791923535</v>
      </c>
      <c r="BJ40" s="96">
        <f>IF(BI40&gt;0,0,-BF40)</f>
        <v>0</v>
      </c>
      <c r="BK40" s="102">
        <f>IF(AND(NOT(BG39),BG40),1,0)</f>
        <v>0</v>
      </c>
      <c r="BL40" s="103">
        <f>IF(BK40,AX40,BL39)</f>
        <v>0</v>
      </c>
      <c r="BM40" s="105"/>
      <c r="BN40" s="98">
        <f>EDATE(BN39,1)</f>
        <v>41319</v>
      </c>
      <c r="BO40" s="94">
        <f>BY39</f>
        <v>41738.004566378360</v>
      </c>
      <c r="BP40" s="95">
        <f>BP39</f>
        <v>0.06619999999999999</v>
      </c>
      <c r="BQ40" s="96">
        <f>BO40*BP40/12</f>
        <v>230.2546585245206</v>
      </c>
      <c r="BR40" s="96">
        <f>BR39</f>
        <v>581.6900000000001</v>
      </c>
      <c r="BS40" s="96">
        <f>BJ40</f>
        <v>0</v>
      </c>
      <c r="BT40" s="71"/>
      <c r="BU40" s="71">
        <f>BU39</f>
        <v>0</v>
      </c>
      <c r="BV40" s="96">
        <f>BO40+BQ40-BR40-BS40-BT40-BU40</f>
        <v>41386.569224902880</v>
      </c>
      <c r="BW40" t="b" s="21">
        <f>IF(BV40&gt;0,FALSE(),TRUE())</f>
        <v>0</v>
      </c>
      <c r="BX40" s="96">
        <f>IF((BO40+BQ40)&gt;(BS40+BR40+BT40+BU40),(BS40+BR40+BT40+BU40),(BO40+BQ40))</f>
        <v>581.6900000000001</v>
      </c>
      <c r="BY40" s="96">
        <f>IF(BW40,0,BV40)</f>
        <v>41386.569224902880</v>
      </c>
      <c r="BZ40" s="96">
        <f>IF(BY40&gt;0,0,-BV40)</f>
        <v>0</v>
      </c>
      <c r="CA40" s="102">
        <f>IF(AND(NOT(BW39),BW40),1,0)</f>
        <v>0</v>
      </c>
      <c r="CB40" s="103">
        <f>IF(CA40,BN40,CB39)</f>
        <v>0</v>
      </c>
      <c r="CC40" s="105"/>
      <c r="CD40" s="98">
        <f>EDATE(CD39,1)</f>
        <v>41319</v>
      </c>
      <c r="CE40" s="94">
        <f>CO39</f>
        <v>83665.484369296755</v>
      </c>
      <c r="CF40" s="95">
        <f>CF39</f>
        <v>0.05625</v>
      </c>
      <c r="CG40" s="96">
        <f>CE40*CF40/12</f>
        <v>392.1819579810785</v>
      </c>
      <c r="CH40" s="96">
        <f>CH39</f>
        <v>600</v>
      </c>
      <c r="CI40" s="96">
        <f>BZ40</f>
        <v>0</v>
      </c>
      <c r="CJ40" s="71"/>
      <c r="CK40" s="71">
        <f>CK39</f>
        <v>0</v>
      </c>
      <c r="CL40" s="96">
        <f>CE40+CG40-CH40-CI40-CJ40-CK40</f>
        <v>83457.666327277839</v>
      </c>
      <c r="CM40" t="b" s="21">
        <f>IF(CL40&gt;0,FALSE(),TRUE())</f>
        <v>0</v>
      </c>
      <c r="CN40" s="96">
        <f>IF((CE40+CG40)&gt;(CI40+CH40+CJ40+CK40),(CI40+CH40+CJ40+CK40),(CE40+CG40))</f>
        <v>600</v>
      </c>
      <c r="CO40" s="96">
        <f>IF(CM40,0,CL40)</f>
        <v>83457.666327277839</v>
      </c>
      <c r="CP40" s="96">
        <f>IF(CO40&gt;0,0,-CL40)</f>
        <v>0</v>
      </c>
      <c r="CQ40" s="102">
        <f>IF(AND(NOT(CM39),CM40),1,0)</f>
        <v>0</v>
      </c>
      <c r="CR40" s="103">
        <f>IF(CQ40,CD40,CR39)</f>
        <v>0</v>
      </c>
    </row>
    <row r="41" ht="15" customHeight="1">
      <c r="A41" s="99">
        <f>D41+S41+AI41+AY41+BO41+CE41</f>
        <v>135538.6523441043</v>
      </c>
      <c r="B41" s="100">
        <f>D41+S41+AI41+AY41</f>
        <v>10694.416791923535</v>
      </c>
      <c r="C41" s="101">
        <f>EDATE(C40,1)</f>
        <v>41347</v>
      </c>
      <c r="D41" s="94">
        <f>M40</f>
        <v>0</v>
      </c>
      <c r="E41" s="95">
        <f>E40</f>
        <v>0.0349</v>
      </c>
      <c r="F41" s="96">
        <f>D41*E41/12</f>
        <v>0</v>
      </c>
      <c r="G41" s="96">
        <f>G40</f>
        <v>285.44</v>
      </c>
      <c r="H41" s="71"/>
      <c r="I41" s="71">
        <f>I40</f>
        <v>763.87</v>
      </c>
      <c r="J41" s="96">
        <f>D41+F41-G41-H41-I41</f>
        <v>-1049.31</v>
      </c>
      <c r="K41" t="b" s="21">
        <f>IF(J41&gt;0,FALSE(),TRUE())</f>
        <v>1</v>
      </c>
      <c r="L41" s="96">
        <f>IF((D41+F41)&gt;(G41+H41+I41),(G41+H41+I41),(D41+F41))</f>
        <v>0</v>
      </c>
      <c r="M41" s="96">
        <f>IF(K41,0,J41)</f>
        <v>0</v>
      </c>
      <c r="N41" s="96">
        <f>IF(M41&gt;0,0,-J41)</f>
        <v>1049.31</v>
      </c>
      <c r="O41" s="102">
        <f>IF(AND(NOT(K40),K41),1,0)</f>
        <v>0</v>
      </c>
      <c r="P41" s="106">
        <f>IF(O41,C41,P40)</f>
        <v>40738</v>
      </c>
      <c r="Q41" s="104"/>
      <c r="R41" s="98">
        <f>EDATE(R40,1)</f>
        <v>41347</v>
      </c>
      <c r="S41" s="94">
        <f>AC40</f>
        <v>0</v>
      </c>
      <c r="T41" s="95">
        <f>T40</f>
        <v>0.109</v>
      </c>
      <c r="U41" s="96">
        <f>S41*T41/12</f>
        <v>0</v>
      </c>
      <c r="V41" s="96">
        <f>V40</f>
        <v>496</v>
      </c>
      <c r="W41" s="96">
        <f>N41</f>
        <v>1049.31</v>
      </c>
      <c r="X41" s="71"/>
      <c r="Y41" s="71">
        <f>Y40</f>
        <v>0</v>
      </c>
      <c r="Z41" s="96">
        <f>S41+U41-V41-W41-X41-Y41</f>
        <v>-1545.31</v>
      </c>
      <c r="AA41" t="b" s="21">
        <f>IF(Z41&gt;0,FALSE(),TRUE())</f>
        <v>1</v>
      </c>
      <c r="AB41" s="96">
        <f>IF((S41+U41)&gt;(W41+V41+X41+Y41),(W41+V41+X41+Y41),(S41+U41))</f>
        <v>0</v>
      </c>
      <c r="AC41" s="96">
        <f>IF(AA41,0,Z41)</f>
        <v>0</v>
      </c>
      <c r="AD41" s="96">
        <f>IF(AC41&gt;0,0,-Z41)</f>
        <v>1545.31</v>
      </c>
      <c r="AE41" s="102">
        <f>IF(AND(NOT(AA40),AA41),1,0)</f>
        <v>0</v>
      </c>
      <c r="AF41" s="106">
        <f>IF(AE41,R41,AF40)</f>
        <v>40953</v>
      </c>
      <c r="AG41" s="59"/>
      <c r="AH41" s="98">
        <f>EDATE(AH40,1)</f>
        <v>41347</v>
      </c>
      <c r="AI41" s="94">
        <f>AS40</f>
        <v>0</v>
      </c>
      <c r="AJ41" s="95">
        <f>AJ40</f>
        <v>0.089</v>
      </c>
      <c r="AK41" s="96">
        <f>AI41*AJ41/12</f>
        <v>0</v>
      </c>
      <c r="AL41" s="96">
        <f>AL40</f>
        <v>345</v>
      </c>
      <c r="AM41" s="96">
        <f>AD41</f>
        <v>1545.31</v>
      </c>
      <c r="AN41" s="71"/>
      <c r="AO41" s="71">
        <f>AO40</f>
        <v>0</v>
      </c>
      <c r="AP41" s="96">
        <f>AI41+AK41-AL41-AM41-AN41-AO41</f>
        <v>-1890.31</v>
      </c>
      <c r="AQ41" t="b" s="21">
        <f>IF(AP41&gt;0,FALSE(),TRUE())</f>
        <v>1</v>
      </c>
      <c r="AR41" s="96">
        <f>IF((AI41+AK41)&gt;(AM41+AL41+AN41+AO41),(AM41+AL41+AN41+AO41),(AI41+AK41))</f>
        <v>0</v>
      </c>
      <c r="AS41" s="96">
        <f>IF(AQ41,0,AP41)</f>
        <v>0</v>
      </c>
      <c r="AT41" s="96">
        <f>IF(AS41&gt;0,0,-AP41)</f>
        <v>1890.31</v>
      </c>
      <c r="AU41" s="102">
        <f>IF(AND(NOT(AQ40),AQ41),1,0)</f>
        <v>0</v>
      </c>
      <c r="AV41" s="106">
        <f>IF(AU41,AH41,AV40)</f>
        <v>41257</v>
      </c>
      <c r="AW41" s="105"/>
      <c r="AX41" s="98">
        <f>EDATE(AX40,1)</f>
        <v>41347</v>
      </c>
      <c r="AY41" s="94">
        <f>BI40</f>
        <v>10694.416791923535</v>
      </c>
      <c r="AZ41" s="95">
        <f>AZ40</f>
        <v>0.079</v>
      </c>
      <c r="BA41" s="96">
        <f>AY41*AZ41/12</f>
        <v>70.40491054682994</v>
      </c>
      <c r="BB41" s="96">
        <f>BB40</f>
        <v>428</v>
      </c>
      <c r="BC41" s="96">
        <f>AT41</f>
        <v>1890.31</v>
      </c>
      <c r="BD41" s="71"/>
      <c r="BE41" s="71">
        <f>BE40</f>
        <v>0</v>
      </c>
      <c r="BF41" s="96">
        <f>AY41+BA41-BB41-BC41-BD41-BE41</f>
        <v>8446.511702470365</v>
      </c>
      <c r="BG41" t="b" s="21">
        <f>IF(BF41&gt;0,FALSE(),TRUE())</f>
        <v>0</v>
      </c>
      <c r="BH41" s="96">
        <f>IF((AY41+BA41)&gt;(BC41+BB41+BD41+BE41),(BC41+BB41+BD41+BE41),(AY41+BA41))</f>
        <v>2318.31</v>
      </c>
      <c r="BI41" s="96">
        <f>IF(BG41,0,BF41)</f>
        <v>8446.511702470365</v>
      </c>
      <c r="BJ41" s="96">
        <f>IF(BI41&gt;0,0,-BF41)</f>
        <v>0</v>
      </c>
      <c r="BK41" s="102">
        <f>IF(AND(NOT(BG40),BG41),1,0)</f>
        <v>0</v>
      </c>
      <c r="BL41" s="103">
        <f>IF(BK41,AX41,BL40)</f>
        <v>0</v>
      </c>
      <c r="BM41" s="105"/>
      <c r="BN41" s="98">
        <f>EDATE(BN40,1)</f>
        <v>41347</v>
      </c>
      <c r="BO41" s="94">
        <f>BY40</f>
        <v>41386.569224902880</v>
      </c>
      <c r="BP41" s="95">
        <f>BP40</f>
        <v>0.06619999999999999</v>
      </c>
      <c r="BQ41" s="96">
        <f>BO41*BP41/12</f>
        <v>228.3159068907142</v>
      </c>
      <c r="BR41" s="96">
        <f>BR40</f>
        <v>581.6900000000001</v>
      </c>
      <c r="BS41" s="96">
        <f>BJ41</f>
        <v>0</v>
      </c>
      <c r="BT41" s="71"/>
      <c r="BU41" s="71">
        <f>BU40</f>
        <v>0</v>
      </c>
      <c r="BV41" s="96">
        <f>BO41+BQ41-BR41-BS41-BT41-BU41</f>
        <v>41033.195131793589</v>
      </c>
      <c r="BW41" t="b" s="21">
        <f>IF(BV41&gt;0,FALSE(),TRUE())</f>
        <v>0</v>
      </c>
      <c r="BX41" s="96">
        <f>IF((BO41+BQ41)&gt;(BS41+BR41+BT41+BU41),(BS41+BR41+BT41+BU41),(BO41+BQ41))</f>
        <v>581.6900000000001</v>
      </c>
      <c r="BY41" s="96">
        <f>IF(BW41,0,BV41)</f>
        <v>41033.195131793589</v>
      </c>
      <c r="BZ41" s="96">
        <f>IF(BY41&gt;0,0,-BV41)</f>
        <v>0</v>
      </c>
      <c r="CA41" s="102">
        <f>IF(AND(NOT(BW40),BW41),1,0)</f>
        <v>0</v>
      </c>
      <c r="CB41" s="103">
        <f>IF(CA41,BN41,CB40)</f>
        <v>0</v>
      </c>
      <c r="CC41" s="105"/>
      <c r="CD41" s="98">
        <f>EDATE(CD40,1)</f>
        <v>41347</v>
      </c>
      <c r="CE41" s="94">
        <f>CO40</f>
        <v>83457.666327277839</v>
      </c>
      <c r="CF41" s="95">
        <f>CF40</f>
        <v>0.05625</v>
      </c>
      <c r="CG41" s="96">
        <f>CE41*CF41/12</f>
        <v>391.2078109091149</v>
      </c>
      <c r="CH41" s="96">
        <f>CH40</f>
        <v>600</v>
      </c>
      <c r="CI41" s="96">
        <f>BZ41</f>
        <v>0</v>
      </c>
      <c r="CJ41" s="71"/>
      <c r="CK41" s="71">
        <f>CK40</f>
        <v>0</v>
      </c>
      <c r="CL41" s="96">
        <f>CE41+CG41-CH41-CI41-CJ41-CK41</f>
        <v>83248.874138186948</v>
      </c>
      <c r="CM41" t="b" s="21">
        <f>IF(CL41&gt;0,FALSE(),TRUE())</f>
        <v>0</v>
      </c>
      <c r="CN41" s="96">
        <f>IF((CE41+CG41)&gt;(CI41+CH41+CJ41+CK41),(CI41+CH41+CJ41+CK41),(CE41+CG41))</f>
        <v>600</v>
      </c>
      <c r="CO41" s="96">
        <f>IF(CM41,0,CL41)</f>
        <v>83248.874138186948</v>
      </c>
      <c r="CP41" s="96">
        <f>IF(CO41&gt;0,0,-CL41)</f>
        <v>0</v>
      </c>
      <c r="CQ41" s="102">
        <f>IF(AND(NOT(CM40),CM41),1,0)</f>
        <v>0</v>
      </c>
      <c r="CR41" s="103">
        <f>IF(CQ41,CD41,CR40)</f>
        <v>0</v>
      </c>
    </row>
    <row r="42" ht="15" customHeight="1">
      <c r="A42" s="99">
        <f>D42+S42+AI42+AY42+BO42+CE42</f>
        <v>132728.5809724509</v>
      </c>
      <c r="B42" s="100">
        <f>D42+S42+AI42+AY42</f>
        <v>8446.511702470365</v>
      </c>
      <c r="C42" s="101">
        <f>EDATE(C41,1)</f>
        <v>41378</v>
      </c>
      <c r="D42" s="94">
        <f>M41</f>
        <v>0</v>
      </c>
      <c r="E42" s="95">
        <f>E41</f>
        <v>0.0349</v>
      </c>
      <c r="F42" s="96">
        <f>D42*E42/12</f>
        <v>0</v>
      </c>
      <c r="G42" s="96">
        <f>G41</f>
        <v>285.44</v>
      </c>
      <c r="H42" s="71"/>
      <c r="I42" s="71">
        <f>I41</f>
        <v>763.87</v>
      </c>
      <c r="J42" s="96">
        <f>D42+F42-G42-H42-I42</f>
        <v>-1049.31</v>
      </c>
      <c r="K42" t="b" s="21">
        <f>IF(J42&gt;0,FALSE(),TRUE())</f>
        <v>1</v>
      </c>
      <c r="L42" s="96">
        <f>IF((D42+F42)&gt;(G42+H42+I42),(G42+H42+I42),(D42+F42))</f>
        <v>0</v>
      </c>
      <c r="M42" s="96">
        <f>IF(K42,0,J42)</f>
        <v>0</v>
      </c>
      <c r="N42" s="96">
        <f>IF(M42&gt;0,0,-J42)</f>
        <v>1049.31</v>
      </c>
      <c r="O42" s="102">
        <f>IF(AND(NOT(K41),K42),1,0)</f>
        <v>0</v>
      </c>
      <c r="P42" s="106">
        <f>IF(O42,C42,P41)</f>
        <v>40738</v>
      </c>
      <c r="Q42" s="104"/>
      <c r="R42" s="98">
        <f>EDATE(R41,1)</f>
        <v>41378</v>
      </c>
      <c r="S42" s="94">
        <f>AC41</f>
        <v>0</v>
      </c>
      <c r="T42" s="95">
        <f>T41</f>
        <v>0.109</v>
      </c>
      <c r="U42" s="96">
        <f>S42*T42/12</f>
        <v>0</v>
      </c>
      <c r="V42" s="96">
        <f>V41</f>
        <v>496</v>
      </c>
      <c r="W42" s="96">
        <f>N42</f>
        <v>1049.31</v>
      </c>
      <c r="X42" s="71"/>
      <c r="Y42" s="71">
        <f>Y41</f>
        <v>0</v>
      </c>
      <c r="Z42" s="96">
        <f>S42+U42-V42-W42-X42-Y42</f>
        <v>-1545.31</v>
      </c>
      <c r="AA42" t="b" s="21">
        <f>IF(Z42&gt;0,FALSE(),TRUE())</f>
        <v>1</v>
      </c>
      <c r="AB42" s="96">
        <f>IF((S42+U42)&gt;(W42+V42+X42+Y42),(W42+V42+X42+Y42),(S42+U42))</f>
        <v>0</v>
      </c>
      <c r="AC42" s="96">
        <f>IF(AA42,0,Z42)</f>
        <v>0</v>
      </c>
      <c r="AD42" s="96">
        <f>IF(AC42&gt;0,0,-Z42)</f>
        <v>1545.31</v>
      </c>
      <c r="AE42" s="102">
        <f>IF(AND(NOT(AA41),AA42),1,0)</f>
        <v>0</v>
      </c>
      <c r="AF42" s="106">
        <f>IF(AE42,R42,AF41)</f>
        <v>40953</v>
      </c>
      <c r="AG42" s="59"/>
      <c r="AH42" s="98">
        <f>EDATE(AH41,1)</f>
        <v>41378</v>
      </c>
      <c r="AI42" s="94">
        <f>AS41</f>
        <v>0</v>
      </c>
      <c r="AJ42" s="95">
        <f>AJ41</f>
        <v>0.089</v>
      </c>
      <c r="AK42" s="96">
        <f>AI42*AJ42/12</f>
        <v>0</v>
      </c>
      <c r="AL42" s="96">
        <f>AL41</f>
        <v>345</v>
      </c>
      <c r="AM42" s="96">
        <f>AD42</f>
        <v>1545.31</v>
      </c>
      <c r="AN42" s="71"/>
      <c r="AO42" s="71">
        <f>AO41</f>
        <v>0</v>
      </c>
      <c r="AP42" s="96">
        <f>AI42+AK42-AL42-AM42-AN42-AO42</f>
        <v>-1890.31</v>
      </c>
      <c r="AQ42" t="b" s="21">
        <f>IF(AP42&gt;0,FALSE(),TRUE())</f>
        <v>1</v>
      </c>
      <c r="AR42" s="96">
        <f>IF((AI42+AK42)&gt;(AM42+AL42+AN42+AO42),(AM42+AL42+AN42+AO42),(AI42+AK42))</f>
        <v>0</v>
      </c>
      <c r="AS42" s="96">
        <f>IF(AQ42,0,AP42)</f>
        <v>0</v>
      </c>
      <c r="AT42" s="96">
        <f>IF(AS42&gt;0,0,-AP42)</f>
        <v>1890.31</v>
      </c>
      <c r="AU42" s="102">
        <f>IF(AND(NOT(AQ41),AQ42),1,0)</f>
        <v>0</v>
      </c>
      <c r="AV42" s="106">
        <f>IF(AU42,AH42,AV41)</f>
        <v>41257</v>
      </c>
      <c r="AW42" s="105"/>
      <c r="AX42" s="98">
        <f>EDATE(AX41,1)</f>
        <v>41378</v>
      </c>
      <c r="AY42" s="94">
        <f>BI41</f>
        <v>8446.511702470365</v>
      </c>
      <c r="AZ42" s="95">
        <f>AZ41</f>
        <v>0.079</v>
      </c>
      <c r="BA42" s="96">
        <f>AY42*AZ42/12</f>
        <v>55.60620204126324</v>
      </c>
      <c r="BB42" s="96">
        <f>BB41</f>
        <v>428</v>
      </c>
      <c r="BC42" s="96">
        <f>AT42</f>
        <v>1890.31</v>
      </c>
      <c r="BD42" s="71"/>
      <c r="BE42" s="71">
        <f>BE41</f>
        <v>0</v>
      </c>
      <c r="BF42" s="96">
        <f>AY42+BA42-BB42-BC42-BD42-BE42</f>
        <v>6183.807904511628</v>
      </c>
      <c r="BG42" t="b" s="21">
        <f>IF(BF42&gt;0,FALSE(),TRUE())</f>
        <v>0</v>
      </c>
      <c r="BH42" s="96">
        <f>IF((AY42+BA42)&gt;(BC42+BB42+BD42+BE42),(BC42+BB42+BD42+BE42),(AY42+BA42))</f>
        <v>2318.31</v>
      </c>
      <c r="BI42" s="96">
        <f>IF(BG42,0,BF42)</f>
        <v>6183.807904511628</v>
      </c>
      <c r="BJ42" s="96">
        <f>IF(BI42&gt;0,0,-BF42)</f>
        <v>0</v>
      </c>
      <c r="BK42" s="102">
        <f>IF(AND(NOT(BG41),BG42),1,0)</f>
        <v>0</v>
      </c>
      <c r="BL42" s="103">
        <f>IF(BK42,AX42,BL41)</f>
        <v>0</v>
      </c>
      <c r="BM42" s="105"/>
      <c r="BN42" s="98">
        <f>EDATE(BN41,1)</f>
        <v>41378</v>
      </c>
      <c r="BO42" s="94">
        <f>BY41</f>
        <v>41033.195131793589</v>
      </c>
      <c r="BP42" s="95">
        <f>BP41</f>
        <v>0.06619999999999999</v>
      </c>
      <c r="BQ42" s="96">
        <f>BO42*BP42/12</f>
        <v>226.3664598103946</v>
      </c>
      <c r="BR42" s="96">
        <f>BR41</f>
        <v>581.6900000000001</v>
      </c>
      <c r="BS42" s="96">
        <f>BJ42</f>
        <v>0</v>
      </c>
      <c r="BT42" s="71"/>
      <c r="BU42" s="71">
        <f>BU41</f>
        <v>0</v>
      </c>
      <c r="BV42" s="96">
        <f>BO42+BQ42-BR42-BS42-BT42-BU42</f>
        <v>40677.871591603980</v>
      </c>
      <c r="BW42" t="b" s="21">
        <f>IF(BV42&gt;0,FALSE(),TRUE())</f>
        <v>0</v>
      </c>
      <c r="BX42" s="96">
        <f>IF((BO42+BQ42)&gt;(BS42+BR42+BT42+BU42),(BS42+BR42+BT42+BU42),(BO42+BQ42))</f>
        <v>581.6900000000001</v>
      </c>
      <c r="BY42" s="96">
        <f>IF(BW42,0,BV42)</f>
        <v>40677.871591603980</v>
      </c>
      <c r="BZ42" s="96">
        <f>IF(BY42&gt;0,0,-BV42)</f>
        <v>0</v>
      </c>
      <c r="CA42" s="102">
        <f>IF(AND(NOT(BW41),BW42),1,0)</f>
        <v>0</v>
      </c>
      <c r="CB42" s="103">
        <f>IF(CA42,BN42,CB41)</f>
        <v>0</v>
      </c>
      <c r="CC42" s="105"/>
      <c r="CD42" s="98">
        <f>EDATE(CD41,1)</f>
        <v>41378</v>
      </c>
      <c r="CE42" s="94">
        <f>CO41</f>
        <v>83248.874138186948</v>
      </c>
      <c r="CF42" s="95">
        <f>CF41</f>
        <v>0.05625</v>
      </c>
      <c r="CG42" s="96">
        <f>CE42*CF42/12</f>
        <v>390.2290975227513</v>
      </c>
      <c r="CH42" s="96">
        <f>CH41</f>
        <v>600</v>
      </c>
      <c r="CI42" s="96">
        <f>BZ42</f>
        <v>0</v>
      </c>
      <c r="CJ42" s="71"/>
      <c r="CK42" s="71">
        <f>CK41</f>
        <v>0</v>
      </c>
      <c r="CL42" s="96">
        <f>CE42+CG42-CH42-CI42-CJ42-CK42</f>
        <v>83039.1032357097</v>
      </c>
      <c r="CM42" t="b" s="21">
        <f>IF(CL42&gt;0,FALSE(),TRUE())</f>
        <v>0</v>
      </c>
      <c r="CN42" s="96">
        <f>IF((CE42+CG42)&gt;(CI42+CH42+CJ42+CK42),(CI42+CH42+CJ42+CK42),(CE42+CG42))</f>
        <v>600</v>
      </c>
      <c r="CO42" s="96">
        <f>IF(CM42,0,CL42)</f>
        <v>83039.1032357097</v>
      </c>
      <c r="CP42" s="96">
        <f>IF(CO42&gt;0,0,-CL42)</f>
        <v>0</v>
      </c>
      <c r="CQ42" s="102">
        <f>IF(AND(NOT(CM41),CM42),1,0)</f>
        <v>0</v>
      </c>
      <c r="CR42" s="103">
        <f>IF(CQ42,CD42,CR41)</f>
        <v>0</v>
      </c>
    </row>
    <row r="43" ht="15" customHeight="1">
      <c r="A43" s="99">
        <f>D43+S43+AI43+AY43+BO43+CE43</f>
        <v>129900.7827318253</v>
      </c>
      <c r="B43" s="100">
        <f>D43+S43+AI43+AY43</f>
        <v>6183.807904511628</v>
      </c>
      <c r="C43" s="101">
        <f>EDATE(C42,1)</f>
        <v>41408</v>
      </c>
      <c r="D43" s="94">
        <f>M42</f>
        <v>0</v>
      </c>
      <c r="E43" s="95">
        <f>E42</f>
        <v>0.0349</v>
      </c>
      <c r="F43" s="96">
        <f>D43*E43/12</f>
        <v>0</v>
      </c>
      <c r="G43" s="96">
        <f>G42</f>
        <v>285.44</v>
      </c>
      <c r="H43" s="71"/>
      <c r="I43" s="71">
        <f>I42</f>
        <v>763.87</v>
      </c>
      <c r="J43" s="96">
        <f>D43+F43-G43-H43-I43</f>
        <v>-1049.31</v>
      </c>
      <c r="K43" t="b" s="21">
        <f>IF(J43&gt;0,FALSE(),TRUE())</f>
        <v>1</v>
      </c>
      <c r="L43" s="96">
        <f>IF((D43+F43)&gt;(G43+H43+I43),(G43+H43+I43),(D43+F43))</f>
        <v>0</v>
      </c>
      <c r="M43" s="96">
        <f>IF(K43,0,J43)</f>
        <v>0</v>
      </c>
      <c r="N43" s="96">
        <f>IF(M43&gt;0,0,-J43)</f>
        <v>1049.31</v>
      </c>
      <c r="O43" s="102">
        <f>IF(AND(NOT(K42),K43),1,0)</f>
        <v>0</v>
      </c>
      <c r="P43" s="106">
        <f>IF(O43,C43,P42)</f>
        <v>40738</v>
      </c>
      <c r="Q43" s="104"/>
      <c r="R43" s="98">
        <f>EDATE(R42,1)</f>
        <v>41408</v>
      </c>
      <c r="S43" s="94">
        <f>AC42</f>
        <v>0</v>
      </c>
      <c r="T43" s="95">
        <f>T42</f>
        <v>0.109</v>
      </c>
      <c r="U43" s="96">
        <f>S43*T43/12</f>
        <v>0</v>
      </c>
      <c r="V43" s="96">
        <f>V42</f>
        <v>496</v>
      </c>
      <c r="W43" s="96">
        <f>N43</f>
        <v>1049.31</v>
      </c>
      <c r="X43" s="71"/>
      <c r="Y43" s="71">
        <f>Y42</f>
        <v>0</v>
      </c>
      <c r="Z43" s="96">
        <f>S43+U43-V43-W43-X43-Y43</f>
        <v>-1545.31</v>
      </c>
      <c r="AA43" t="b" s="21">
        <f>IF(Z43&gt;0,FALSE(),TRUE())</f>
        <v>1</v>
      </c>
      <c r="AB43" s="96">
        <f>IF((S43+U43)&gt;(W43+V43+X43+Y43),(W43+V43+X43+Y43),(S43+U43))</f>
        <v>0</v>
      </c>
      <c r="AC43" s="96">
        <f>IF(AA43,0,Z43)</f>
        <v>0</v>
      </c>
      <c r="AD43" s="96">
        <f>IF(AC43&gt;0,0,-Z43)</f>
        <v>1545.31</v>
      </c>
      <c r="AE43" s="102">
        <f>IF(AND(NOT(AA42),AA43),1,0)</f>
        <v>0</v>
      </c>
      <c r="AF43" s="106">
        <f>IF(AE43,R43,AF42)</f>
        <v>40953</v>
      </c>
      <c r="AG43" s="59"/>
      <c r="AH43" s="98">
        <f>EDATE(AH42,1)</f>
        <v>41408</v>
      </c>
      <c r="AI43" s="94">
        <f>AS42</f>
        <v>0</v>
      </c>
      <c r="AJ43" s="95">
        <f>AJ42</f>
        <v>0.089</v>
      </c>
      <c r="AK43" s="96">
        <f>AI43*AJ43/12</f>
        <v>0</v>
      </c>
      <c r="AL43" s="96">
        <f>AL42</f>
        <v>345</v>
      </c>
      <c r="AM43" s="96">
        <f>AD43</f>
        <v>1545.31</v>
      </c>
      <c r="AN43" s="71"/>
      <c r="AO43" s="71">
        <f>AO42</f>
        <v>0</v>
      </c>
      <c r="AP43" s="96">
        <f>AI43+AK43-AL43-AM43-AN43-AO43</f>
        <v>-1890.31</v>
      </c>
      <c r="AQ43" t="b" s="21">
        <f>IF(AP43&gt;0,FALSE(),TRUE())</f>
        <v>1</v>
      </c>
      <c r="AR43" s="96">
        <f>IF((AI43+AK43)&gt;(AM43+AL43+AN43+AO43),(AM43+AL43+AN43+AO43),(AI43+AK43))</f>
        <v>0</v>
      </c>
      <c r="AS43" s="96">
        <f>IF(AQ43,0,AP43)</f>
        <v>0</v>
      </c>
      <c r="AT43" s="96">
        <f>IF(AS43&gt;0,0,-AP43)</f>
        <v>1890.31</v>
      </c>
      <c r="AU43" s="102">
        <f>IF(AND(NOT(AQ42),AQ43),1,0)</f>
        <v>0</v>
      </c>
      <c r="AV43" s="106">
        <f>IF(AU43,AH43,AV42)</f>
        <v>41257</v>
      </c>
      <c r="AW43" s="105"/>
      <c r="AX43" s="98">
        <f>EDATE(AX42,1)</f>
        <v>41408</v>
      </c>
      <c r="AY43" s="94">
        <f>BI42</f>
        <v>6183.807904511628</v>
      </c>
      <c r="AZ43" s="95">
        <f>AZ42</f>
        <v>0.079</v>
      </c>
      <c r="BA43" s="96">
        <f>AY43*AZ43/12</f>
        <v>40.71006870470156</v>
      </c>
      <c r="BB43" s="96">
        <f>BB42</f>
        <v>428</v>
      </c>
      <c r="BC43" s="96">
        <f>AT43</f>
        <v>1890.31</v>
      </c>
      <c r="BD43" s="71"/>
      <c r="BE43" s="71">
        <f>BE42</f>
        <v>0</v>
      </c>
      <c r="BF43" s="96">
        <f>AY43+BA43-BB43-BC43-BD43-BE43</f>
        <v>3906.207973216330</v>
      </c>
      <c r="BG43" t="b" s="21">
        <f>IF(BF43&gt;0,FALSE(),TRUE())</f>
        <v>0</v>
      </c>
      <c r="BH43" s="96">
        <f>IF((AY43+BA43)&gt;(BC43+BB43+BD43+BE43),(BC43+BB43+BD43+BE43),(AY43+BA43))</f>
        <v>2318.31</v>
      </c>
      <c r="BI43" s="96">
        <f>IF(BG43,0,BF43)</f>
        <v>3906.207973216330</v>
      </c>
      <c r="BJ43" s="96">
        <f>IF(BI43&gt;0,0,-BF43)</f>
        <v>0</v>
      </c>
      <c r="BK43" s="102">
        <f>IF(AND(NOT(BG42),BG43),1,0)</f>
        <v>0</v>
      </c>
      <c r="BL43" s="103">
        <f>IF(BK43,AX43,BL42)</f>
        <v>0</v>
      </c>
      <c r="BM43" s="105"/>
      <c r="BN43" s="98">
        <f>EDATE(BN42,1)</f>
        <v>41408</v>
      </c>
      <c r="BO43" s="94">
        <f>BY42</f>
        <v>40677.871591603980</v>
      </c>
      <c r="BP43" s="95">
        <f>BP42</f>
        <v>0.06619999999999999</v>
      </c>
      <c r="BQ43" s="96">
        <f>BO43*BP43/12</f>
        <v>224.4062582803486</v>
      </c>
      <c r="BR43" s="96">
        <f>BR42</f>
        <v>581.6900000000001</v>
      </c>
      <c r="BS43" s="96">
        <f>BJ43</f>
        <v>0</v>
      </c>
      <c r="BT43" s="71"/>
      <c r="BU43" s="71">
        <f>BU42</f>
        <v>0</v>
      </c>
      <c r="BV43" s="96">
        <f>BO43+BQ43-BR43-BS43-BT43-BU43</f>
        <v>40320.587849884323</v>
      </c>
      <c r="BW43" t="b" s="21">
        <f>IF(BV43&gt;0,FALSE(),TRUE())</f>
        <v>0</v>
      </c>
      <c r="BX43" s="96">
        <f>IF((BO43+BQ43)&gt;(BS43+BR43+BT43+BU43),(BS43+BR43+BT43+BU43),(BO43+BQ43))</f>
        <v>581.6900000000001</v>
      </c>
      <c r="BY43" s="96">
        <f>IF(BW43,0,BV43)</f>
        <v>40320.587849884323</v>
      </c>
      <c r="BZ43" s="96">
        <f>IF(BY43&gt;0,0,-BV43)</f>
        <v>0</v>
      </c>
      <c r="CA43" s="102">
        <f>IF(AND(NOT(BW42),BW43),1,0)</f>
        <v>0</v>
      </c>
      <c r="CB43" s="103">
        <f>IF(CA43,BN43,CB42)</f>
        <v>0</v>
      </c>
      <c r="CC43" s="105"/>
      <c r="CD43" s="98">
        <f>EDATE(CD42,1)</f>
        <v>41408</v>
      </c>
      <c r="CE43" s="94">
        <f>CO42</f>
        <v>83039.1032357097</v>
      </c>
      <c r="CF43" s="95">
        <f>CF42</f>
        <v>0.05625</v>
      </c>
      <c r="CG43" s="96">
        <f>CE43*CF43/12</f>
        <v>389.2457964173893</v>
      </c>
      <c r="CH43" s="96">
        <f>CH42</f>
        <v>600</v>
      </c>
      <c r="CI43" s="96">
        <f>BZ43</f>
        <v>0</v>
      </c>
      <c r="CJ43" s="71"/>
      <c r="CK43" s="71">
        <f>CK42</f>
        <v>0</v>
      </c>
      <c r="CL43" s="96">
        <f>CE43+CG43-CH43-CI43-CJ43-CK43</f>
        <v>82828.349032127095</v>
      </c>
      <c r="CM43" t="b" s="21">
        <f>IF(CL43&gt;0,FALSE(),TRUE())</f>
        <v>0</v>
      </c>
      <c r="CN43" s="96">
        <f>IF((CE43+CG43)&gt;(CI43+CH43+CJ43+CK43),(CI43+CH43+CJ43+CK43),(CE43+CG43))</f>
        <v>600</v>
      </c>
      <c r="CO43" s="96">
        <f>IF(CM43,0,CL43)</f>
        <v>82828.349032127095</v>
      </c>
      <c r="CP43" s="96">
        <f>IF(CO43&gt;0,0,-CL43)</f>
        <v>0</v>
      </c>
      <c r="CQ43" s="102">
        <f>IF(AND(NOT(CM42),CM43),1,0)</f>
        <v>0</v>
      </c>
      <c r="CR43" s="103">
        <f>IF(CQ43,CD43,CR42)</f>
        <v>0</v>
      </c>
    </row>
    <row r="44" ht="15" customHeight="1">
      <c r="A44" s="99">
        <f>D44+S44+AI44+AY44+BO44+CE44</f>
        <v>127055.1448552278</v>
      </c>
      <c r="B44" s="100">
        <f>D44+S44+AI44+AY44</f>
        <v>3906.207973216330</v>
      </c>
      <c r="C44" s="101">
        <f>EDATE(C43,1)</f>
        <v>41439</v>
      </c>
      <c r="D44" s="94">
        <f>M43</f>
        <v>0</v>
      </c>
      <c r="E44" s="95">
        <f>E43</f>
        <v>0.0349</v>
      </c>
      <c r="F44" s="96">
        <f>D44*E44/12</f>
        <v>0</v>
      </c>
      <c r="G44" s="96">
        <f>G43</f>
        <v>285.44</v>
      </c>
      <c r="H44" s="71"/>
      <c r="I44" s="71">
        <f>I43</f>
        <v>763.87</v>
      </c>
      <c r="J44" s="96">
        <f>D44+F44-G44-H44-I44</f>
        <v>-1049.31</v>
      </c>
      <c r="K44" t="b" s="21">
        <f>IF(J44&gt;0,FALSE(),TRUE())</f>
        <v>1</v>
      </c>
      <c r="L44" s="96">
        <f>IF((D44+F44)&gt;(G44+H44+I44),(G44+H44+I44),(D44+F44))</f>
        <v>0</v>
      </c>
      <c r="M44" s="96">
        <f>IF(K44,0,J44)</f>
        <v>0</v>
      </c>
      <c r="N44" s="96">
        <f>IF(M44&gt;0,0,-J44)</f>
        <v>1049.31</v>
      </c>
      <c r="O44" s="102">
        <f>IF(AND(NOT(K43),K44),1,0)</f>
        <v>0</v>
      </c>
      <c r="P44" s="106">
        <f>IF(O44,C44,P43)</f>
        <v>40738</v>
      </c>
      <c r="Q44" s="104"/>
      <c r="R44" s="98">
        <f>EDATE(R43,1)</f>
        <v>41439</v>
      </c>
      <c r="S44" s="94">
        <f>AC43</f>
        <v>0</v>
      </c>
      <c r="T44" s="95">
        <f>T43</f>
        <v>0.109</v>
      </c>
      <c r="U44" s="96">
        <f>S44*T44/12</f>
        <v>0</v>
      </c>
      <c r="V44" s="96">
        <f>V43</f>
        <v>496</v>
      </c>
      <c r="W44" s="96">
        <f>N44</f>
        <v>1049.31</v>
      </c>
      <c r="X44" s="71"/>
      <c r="Y44" s="71">
        <f>Y43</f>
        <v>0</v>
      </c>
      <c r="Z44" s="96">
        <f>S44+U44-V44-W44-X44-Y44</f>
        <v>-1545.31</v>
      </c>
      <c r="AA44" t="b" s="21">
        <f>IF(Z44&gt;0,FALSE(),TRUE())</f>
        <v>1</v>
      </c>
      <c r="AB44" s="96">
        <f>IF((S44+U44)&gt;(W44+V44+X44+Y44),(W44+V44+X44+Y44),(S44+U44))</f>
        <v>0</v>
      </c>
      <c r="AC44" s="96">
        <f>IF(AA44,0,Z44)</f>
        <v>0</v>
      </c>
      <c r="AD44" s="96">
        <f>IF(AC44&gt;0,0,-Z44)</f>
        <v>1545.31</v>
      </c>
      <c r="AE44" s="102">
        <f>IF(AND(NOT(AA43),AA44),1,0)</f>
        <v>0</v>
      </c>
      <c r="AF44" s="106">
        <f>IF(AE44,R44,AF43)</f>
        <v>40953</v>
      </c>
      <c r="AG44" s="59"/>
      <c r="AH44" s="98">
        <f>EDATE(AH43,1)</f>
        <v>41439</v>
      </c>
      <c r="AI44" s="94">
        <f>AS43</f>
        <v>0</v>
      </c>
      <c r="AJ44" s="95">
        <f>AJ43</f>
        <v>0.089</v>
      </c>
      <c r="AK44" s="96">
        <f>AI44*AJ44/12</f>
        <v>0</v>
      </c>
      <c r="AL44" s="96">
        <f>AL43</f>
        <v>345</v>
      </c>
      <c r="AM44" s="96">
        <f>AD44</f>
        <v>1545.31</v>
      </c>
      <c r="AN44" s="71"/>
      <c r="AO44" s="71">
        <f>AO43</f>
        <v>0</v>
      </c>
      <c r="AP44" s="96">
        <f>AI44+AK44-AL44-AM44-AN44-AO44</f>
        <v>-1890.31</v>
      </c>
      <c r="AQ44" t="b" s="21">
        <f>IF(AP44&gt;0,FALSE(),TRUE())</f>
        <v>1</v>
      </c>
      <c r="AR44" s="96">
        <f>IF((AI44+AK44)&gt;(AM44+AL44+AN44+AO44),(AM44+AL44+AN44+AO44),(AI44+AK44))</f>
        <v>0</v>
      </c>
      <c r="AS44" s="96">
        <f>IF(AQ44,0,AP44)</f>
        <v>0</v>
      </c>
      <c r="AT44" s="96">
        <f>IF(AS44&gt;0,0,-AP44)</f>
        <v>1890.31</v>
      </c>
      <c r="AU44" s="102">
        <f>IF(AND(NOT(AQ43),AQ44),1,0)</f>
        <v>0</v>
      </c>
      <c r="AV44" s="106">
        <f>IF(AU44,AH44,AV43)</f>
        <v>41257</v>
      </c>
      <c r="AW44" s="105"/>
      <c r="AX44" s="98">
        <f>EDATE(AX43,1)</f>
        <v>41439</v>
      </c>
      <c r="AY44" s="94">
        <f>BI43</f>
        <v>3906.207973216330</v>
      </c>
      <c r="AZ44" s="95">
        <f>AZ43</f>
        <v>0.079</v>
      </c>
      <c r="BA44" s="96">
        <f>AY44*AZ44/12</f>
        <v>25.7158691570075</v>
      </c>
      <c r="BB44" s="96">
        <f>BB43</f>
        <v>428</v>
      </c>
      <c r="BC44" s="96">
        <f>AT44</f>
        <v>1890.31</v>
      </c>
      <c r="BD44" s="71"/>
      <c r="BE44" s="71">
        <f>BE43</f>
        <v>0</v>
      </c>
      <c r="BF44" s="96">
        <f>AY44+BA44-BB44-BC44-BD44-BE44</f>
        <v>1613.613842373337</v>
      </c>
      <c r="BG44" t="b" s="21">
        <f>IF(BF44&gt;0,FALSE(),TRUE())</f>
        <v>0</v>
      </c>
      <c r="BH44" s="96">
        <f>IF((AY44+BA44)&gt;(BC44+BB44+BD44+BE44),(BC44+BB44+BD44+BE44),(AY44+BA44))</f>
        <v>2318.31</v>
      </c>
      <c r="BI44" s="96">
        <f>IF(BG44,0,BF44)</f>
        <v>1613.613842373337</v>
      </c>
      <c r="BJ44" s="96">
        <f>IF(BI44&gt;0,0,-BF44)</f>
        <v>0</v>
      </c>
      <c r="BK44" s="102">
        <f>IF(AND(NOT(BG43),BG44),1,0)</f>
        <v>0</v>
      </c>
      <c r="BL44" s="103">
        <f>IF(BK44,AX44,BL43)</f>
        <v>0</v>
      </c>
      <c r="BM44" s="105"/>
      <c r="BN44" s="98">
        <f>EDATE(BN43,1)</f>
        <v>41439</v>
      </c>
      <c r="BO44" s="94">
        <f>BY43</f>
        <v>40320.587849884323</v>
      </c>
      <c r="BP44" s="95">
        <f>BP43</f>
        <v>0.06619999999999999</v>
      </c>
      <c r="BQ44" s="96">
        <f>BO44*BP44/12</f>
        <v>222.4352429718618</v>
      </c>
      <c r="BR44" s="96">
        <f>BR43</f>
        <v>581.6900000000001</v>
      </c>
      <c r="BS44" s="96">
        <f>BJ44</f>
        <v>0</v>
      </c>
      <c r="BT44" s="71"/>
      <c r="BU44" s="71">
        <f>BU43</f>
        <v>0</v>
      </c>
      <c r="BV44" s="96">
        <f>BO44+BQ44-BR44-BS44-BT44-BU44</f>
        <v>39961.333092856185</v>
      </c>
      <c r="BW44" t="b" s="21">
        <f>IF(BV44&gt;0,FALSE(),TRUE())</f>
        <v>0</v>
      </c>
      <c r="BX44" s="96">
        <f>IF((BO44+BQ44)&gt;(BS44+BR44+BT44+BU44),(BS44+BR44+BT44+BU44),(BO44+BQ44))</f>
        <v>581.6900000000001</v>
      </c>
      <c r="BY44" s="96">
        <f>IF(BW44,0,BV44)</f>
        <v>39961.333092856185</v>
      </c>
      <c r="BZ44" s="96">
        <f>IF(BY44&gt;0,0,-BV44)</f>
        <v>0</v>
      </c>
      <c r="CA44" s="102">
        <f>IF(AND(NOT(BW43),BW44),1,0)</f>
        <v>0</v>
      </c>
      <c r="CB44" s="103">
        <f>IF(CA44,BN44,CB43)</f>
        <v>0</v>
      </c>
      <c r="CC44" s="105"/>
      <c r="CD44" s="98">
        <f>EDATE(CD43,1)</f>
        <v>41439</v>
      </c>
      <c r="CE44" s="94">
        <f>CO43</f>
        <v>82828.349032127095</v>
      </c>
      <c r="CF44" s="95">
        <f>CF43</f>
        <v>0.05625</v>
      </c>
      <c r="CG44" s="96">
        <f>CE44*CF44/12</f>
        <v>388.2578860880958</v>
      </c>
      <c r="CH44" s="96">
        <f>CH43</f>
        <v>600</v>
      </c>
      <c r="CI44" s="96">
        <f>BZ44</f>
        <v>0</v>
      </c>
      <c r="CJ44" s="71"/>
      <c r="CK44" s="71">
        <f>CK43</f>
        <v>0</v>
      </c>
      <c r="CL44" s="96">
        <f>CE44+CG44-CH44-CI44-CJ44-CK44</f>
        <v>82616.606918215184</v>
      </c>
      <c r="CM44" t="b" s="21">
        <f>IF(CL44&gt;0,FALSE(),TRUE())</f>
        <v>0</v>
      </c>
      <c r="CN44" s="96">
        <f>IF((CE44+CG44)&gt;(CI44+CH44+CJ44+CK44),(CI44+CH44+CJ44+CK44),(CE44+CG44))</f>
        <v>600</v>
      </c>
      <c r="CO44" s="96">
        <f>IF(CM44,0,CL44)</f>
        <v>82616.606918215184</v>
      </c>
      <c r="CP44" s="96">
        <f>IF(CO44&gt;0,0,-CL44)</f>
        <v>0</v>
      </c>
      <c r="CQ44" s="102">
        <f>IF(AND(NOT(CM43),CM44),1,0)</f>
        <v>0</v>
      </c>
      <c r="CR44" s="103">
        <f>IF(CQ44,CD44,CR43)</f>
        <v>0</v>
      </c>
    </row>
    <row r="45" ht="15" customHeight="1">
      <c r="A45" s="99">
        <f>D45+S45+AI45+AY45+BO45+CE45</f>
        <v>124191.5538534447</v>
      </c>
      <c r="B45" s="100">
        <f>D45+S45+AI45+AY45</f>
        <v>1613.613842373337</v>
      </c>
      <c r="C45" s="101">
        <f>EDATE(C44,1)</f>
        <v>41469</v>
      </c>
      <c r="D45" s="94">
        <f>M44</f>
        <v>0</v>
      </c>
      <c r="E45" s="95">
        <f>E44</f>
        <v>0.0349</v>
      </c>
      <c r="F45" s="96">
        <f>D45*E45/12</f>
        <v>0</v>
      </c>
      <c r="G45" s="96">
        <f>G44</f>
        <v>285.44</v>
      </c>
      <c r="H45" s="71"/>
      <c r="I45" s="71">
        <f>I44</f>
        <v>763.87</v>
      </c>
      <c r="J45" s="96">
        <f>D45+F45-G45-H45-I45</f>
        <v>-1049.31</v>
      </c>
      <c r="K45" t="b" s="21">
        <f>IF(J45&gt;0,FALSE(),TRUE())</f>
        <v>1</v>
      </c>
      <c r="L45" s="96">
        <f>IF((D45+F45)&gt;(G45+H45+I45),(G45+H45+I45),(D45+F45))</f>
        <v>0</v>
      </c>
      <c r="M45" s="96">
        <f>IF(K45,0,J45)</f>
        <v>0</v>
      </c>
      <c r="N45" s="96">
        <f>IF(M45&gt;0,0,-J45)</f>
        <v>1049.31</v>
      </c>
      <c r="O45" s="102">
        <f>IF(AND(NOT(K44),K45),1,0)</f>
        <v>0</v>
      </c>
      <c r="P45" s="106">
        <f>IF(O45,C45,P44)</f>
        <v>40738</v>
      </c>
      <c r="Q45" s="104"/>
      <c r="R45" s="98">
        <f>EDATE(R44,1)</f>
        <v>41469</v>
      </c>
      <c r="S45" s="94">
        <f>AC44</f>
        <v>0</v>
      </c>
      <c r="T45" s="95">
        <f>T44</f>
        <v>0.109</v>
      </c>
      <c r="U45" s="96">
        <f>S45*T45/12</f>
        <v>0</v>
      </c>
      <c r="V45" s="96">
        <f>V44</f>
        <v>496</v>
      </c>
      <c r="W45" s="96">
        <f>N45</f>
        <v>1049.31</v>
      </c>
      <c r="X45" s="71"/>
      <c r="Y45" s="71">
        <f>Y44</f>
        <v>0</v>
      </c>
      <c r="Z45" s="96">
        <f>S45+U45-V45-W45-X45-Y45</f>
        <v>-1545.31</v>
      </c>
      <c r="AA45" t="b" s="21">
        <f>IF(Z45&gt;0,FALSE(),TRUE())</f>
        <v>1</v>
      </c>
      <c r="AB45" s="96">
        <f>IF((S45+U45)&gt;(W45+V45+X45+Y45),(W45+V45+X45+Y45),(S45+U45))</f>
        <v>0</v>
      </c>
      <c r="AC45" s="96">
        <f>IF(AA45,0,Z45)</f>
        <v>0</v>
      </c>
      <c r="AD45" s="96">
        <f>IF(AC45&gt;0,0,-Z45)</f>
        <v>1545.31</v>
      </c>
      <c r="AE45" s="102">
        <f>IF(AND(NOT(AA44),AA45),1,0)</f>
        <v>0</v>
      </c>
      <c r="AF45" s="106">
        <f>IF(AE45,R45,AF44)</f>
        <v>40953</v>
      </c>
      <c r="AG45" s="59"/>
      <c r="AH45" s="98">
        <f>EDATE(AH44,1)</f>
        <v>41469</v>
      </c>
      <c r="AI45" s="94">
        <f>AS44</f>
        <v>0</v>
      </c>
      <c r="AJ45" s="95">
        <f>AJ44</f>
        <v>0.089</v>
      </c>
      <c r="AK45" s="96">
        <f>AI45*AJ45/12</f>
        <v>0</v>
      </c>
      <c r="AL45" s="96">
        <f>AL44</f>
        <v>345</v>
      </c>
      <c r="AM45" s="96">
        <f>AD45</f>
        <v>1545.31</v>
      </c>
      <c r="AN45" s="71"/>
      <c r="AO45" s="71">
        <f>AO44</f>
        <v>0</v>
      </c>
      <c r="AP45" s="96">
        <f>AI45+AK45-AL45-AM45-AN45-AO45</f>
        <v>-1890.31</v>
      </c>
      <c r="AQ45" t="b" s="21">
        <f>IF(AP45&gt;0,FALSE(),TRUE())</f>
        <v>1</v>
      </c>
      <c r="AR45" s="96">
        <f>IF((AI45+AK45)&gt;(AM45+AL45+AN45+AO45),(AM45+AL45+AN45+AO45),(AI45+AK45))</f>
        <v>0</v>
      </c>
      <c r="AS45" s="96">
        <f>IF(AQ45,0,AP45)</f>
        <v>0</v>
      </c>
      <c r="AT45" s="96">
        <f>IF(AS45&gt;0,0,-AP45)</f>
        <v>1890.31</v>
      </c>
      <c r="AU45" s="102">
        <f>IF(AND(NOT(AQ44),AQ45),1,0)</f>
        <v>0</v>
      </c>
      <c r="AV45" s="106">
        <f>IF(AU45,AH45,AV44)</f>
        <v>41257</v>
      </c>
      <c r="AW45" s="105"/>
      <c r="AX45" s="98">
        <f>EDATE(AX44,1)</f>
        <v>41469</v>
      </c>
      <c r="AY45" s="94">
        <f>BI44</f>
        <v>1613.613842373337</v>
      </c>
      <c r="AZ45" s="95">
        <f>AZ44</f>
        <v>0.079</v>
      </c>
      <c r="BA45" s="96">
        <f>AY45*AZ45/12</f>
        <v>10.62295779562447</v>
      </c>
      <c r="BB45" s="96">
        <f>BB44</f>
        <v>428</v>
      </c>
      <c r="BC45" s="96">
        <f>AT45</f>
        <v>1890.31</v>
      </c>
      <c r="BD45" s="71"/>
      <c r="BE45" s="71">
        <f>BE44</f>
        <v>0</v>
      </c>
      <c r="BF45" s="96">
        <f>AY45+BA45-BB45-BC45-BD45-BE45</f>
        <v>-694.0731998310382</v>
      </c>
      <c r="BG45" t="b" s="21">
        <f>IF(BF45&gt;0,FALSE(),TRUE())</f>
        <v>1</v>
      </c>
      <c r="BH45" s="96">
        <f>IF((AY45+BA45)&gt;(BC45+BB45+BD45+BE45),(BC45+BB45+BD45+BE45),(AY45+BA45))</f>
        <v>1624.236800168962</v>
      </c>
      <c r="BI45" s="96">
        <f>IF(BG45,0,BF45)</f>
        <v>0</v>
      </c>
      <c r="BJ45" s="96">
        <f>IF(BI45&gt;0,0,-BF45)</f>
        <v>694.0731998310382</v>
      </c>
      <c r="BK45" s="102">
        <f>IF(AND(NOT(BG44),BG45),1,0)</f>
        <v>1</v>
      </c>
      <c r="BL45" s="106">
        <f>IF(BK45,AX45,BL44)</f>
        <v>41469</v>
      </c>
      <c r="BM45" s="105"/>
      <c r="BN45" s="98">
        <f>EDATE(BN44,1)</f>
        <v>41469</v>
      </c>
      <c r="BO45" s="94">
        <f>BY44</f>
        <v>39961.333092856185</v>
      </c>
      <c r="BP45" s="95">
        <f>BP44</f>
        <v>0.06619999999999999</v>
      </c>
      <c r="BQ45" s="96">
        <f>BO45*BP45/12</f>
        <v>220.4533542289232</v>
      </c>
      <c r="BR45" s="96">
        <f>BR44</f>
        <v>581.6900000000001</v>
      </c>
      <c r="BS45" s="96">
        <f>BJ45</f>
        <v>694.0731998310382</v>
      </c>
      <c r="BT45" s="71"/>
      <c r="BU45" s="71">
        <f>BU44</f>
        <v>0</v>
      </c>
      <c r="BV45" s="96">
        <f>BO45+BQ45-BR45-BS45-BT45-BU45</f>
        <v>38906.023247254067</v>
      </c>
      <c r="BW45" t="b" s="21">
        <f>IF(BV45&gt;0,FALSE(),TRUE())</f>
        <v>0</v>
      </c>
      <c r="BX45" s="96">
        <f>IF((BO45+BQ45)&gt;(BS45+BR45+BT45+BU45),(BS45+BR45+BT45+BU45),(BO45+BQ45))</f>
        <v>1275.763199831038</v>
      </c>
      <c r="BY45" s="96">
        <f>IF(BW45,0,BV45)</f>
        <v>38906.023247254067</v>
      </c>
      <c r="BZ45" s="96">
        <f>IF(BY45&gt;0,0,-BV45)</f>
        <v>0</v>
      </c>
      <c r="CA45" s="102">
        <f>IF(AND(NOT(BW44),BW45),1,0)</f>
        <v>0</v>
      </c>
      <c r="CB45" s="103">
        <f>IF(CA45,BN45,CB44)</f>
        <v>0</v>
      </c>
      <c r="CC45" s="105"/>
      <c r="CD45" s="98">
        <f>EDATE(CD44,1)</f>
        <v>41469</v>
      </c>
      <c r="CE45" s="94">
        <f>CO44</f>
        <v>82616.606918215184</v>
      </c>
      <c r="CF45" s="95">
        <f>CF44</f>
        <v>0.05625</v>
      </c>
      <c r="CG45" s="96">
        <f>CE45*CF45/12</f>
        <v>387.2653449291337</v>
      </c>
      <c r="CH45" s="96">
        <f>CH44</f>
        <v>600</v>
      </c>
      <c r="CI45" s="96">
        <f>BZ45</f>
        <v>0</v>
      </c>
      <c r="CJ45" s="71"/>
      <c r="CK45" s="71">
        <f>CK44</f>
        <v>0</v>
      </c>
      <c r="CL45" s="96">
        <f>CE45+CG45-CH45-CI45-CJ45-CK45</f>
        <v>82403.872263144323</v>
      </c>
      <c r="CM45" t="b" s="21">
        <f>IF(CL45&gt;0,FALSE(),TRUE())</f>
        <v>0</v>
      </c>
      <c r="CN45" s="96">
        <f>IF((CE45+CG45)&gt;(CI45+CH45+CJ45+CK45),(CI45+CH45+CJ45+CK45),(CE45+CG45))</f>
        <v>600</v>
      </c>
      <c r="CO45" s="96">
        <f>IF(CM45,0,CL45)</f>
        <v>82403.872263144323</v>
      </c>
      <c r="CP45" s="96">
        <f>IF(CO45&gt;0,0,-CL45)</f>
        <v>0</v>
      </c>
      <c r="CQ45" s="102">
        <f>IF(AND(NOT(CM44),CM45),1,0)</f>
        <v>0</v>
      </c>
      <c r="CR45" s="103">
        <f>IF(CQ45,CD45,CR44)</f>
        <v>0</v>
      </c>
    </row>
    <row r="46" ht="15" customHeight="1">
      <c r="A46" s="99">
        <f>D46+S46+AI46+AY46+BO46+CE46</f>
        <v>121309.8955103984</v>
      </c>
      <c r="B46" s="100">
        <f>D46+S46+AI46+AY46</f>
        <v>0</v>
      </c>
      <c r="C46" s="101">
        <f>EDATE(C45,1)</f>
        <v>41500</v>
      </c>
      <c r="D46" s="94">
        <f>M45</f>
        <v>0</v>
      </c>
      <c r="E46" s="95">
        <f>E45</f>
        <v>0.0349</v>
      </c>
      <c r="F46" s="96">
        <f>D46*E46/12</f>
        <v>0</v>
      </c>
      <c r="G46" s="96">
        <f>G45</f>
        <v>285.44</v>
      </c>
      <c r="H46" s="71"/>
      <c r="I46" s="71">
        <f>I45</f>
        <v>763.87</v>
      </c>
      <c r="J46" s="96">
        <f>D46+F46-G46-H46-I46</f>
        <v>-1049.31</v>
      </c>
      <c r="K46" t="b" s="21">
        <f>IF(J46&gt;0,FALSE(),TRUE())</f>
        <v>1</v>
      </c>
      <c r="L46" s="96">
        <f>IF((D46+F46)&gt;(G46+H46+I46),(G46+H46+I46),(D46+F46))</f>
        <v>0</v>
      </c>
      <c r="M46" s="96">
        <f>IF(K46,0,J46)</f>
        <v>0</v>
      </c>
      <c r="N46" s="96">
        <f>IF(M46&gt;0,0,-J46)</f>
        <v>1049.31</v>
      </c>
      <c r="O46" s="102">
        <f>IF(AND(NOT(K45),K46),1,0)</f>
        <v>0</v>
      </c>
      <c r="P46" s="106">
        <f>IF(O46,C46,P45)</f>
        <v>40738</v>
      </c>
      <c r="Q46" s="104"/>
      <c r="R46" s="98">
        <f>EDATE(R45,1)</f>
        <v>41500</v>
      </c>
      <c r="S46" s="94">
        <f>AC45</f>
        <v>0</v>
      </c>
      <c r="T46" s="95">
        <f>T45</f>
        <v>0.109</v>
      </c>
      <c r="U46" s="96">
        <f>S46*T46/12</f>
        <v>0</v>
      </c>
      <c r="V46" s="96">
        <f>V45</f>
        <v>496</v>
      </c>
      <c r="W46" s="96">
        <f>N46</f>
        <v>1049.31</v>
      </c>
      <c r="X46" s="71"/>
      <c r="Y46" s="71">
        <f>Y45</f>
        <v>0</v>
      </c>
      <c r="Z46" s="96">
        <f>S46+U46-V46-W46-X46-Y46</f>
        <v>-1545.31</v>
      </c>
      <c r="AA46" t="b" s="21">
        <f>IF(Z46&gt;0,FALSE(),TRUE())</f>
        <v>1</v>
      </c>
      <c r="AB46" s="96">
        <f>IF((S46+U46)&gt;(W46+V46+X46+Y46),(W46+V46+X46+Y46),(S46+U46))</f>
        <v>0</v>
      </c>
      <c r="AC46" s="96">
        <f>IF(AA46,0,Z46)</f>
        <v>0</v>
      </c>
      <c r="AD46" s="96">
        <f>IF(AC46&gt;0,0,-Z46)</f>
        <v>1545.31</v>
      </c>
      <c r="AE46" s="102">
        <f>IF(AND(NOT(AA45),AA46),1,0)</f>
        <v>0</v>
      </c>
      <c r="AF46" s="106">
        <f>IF(AE46,R46,AF45)</f>
        <v>40953</v>
      </c>
      <c r="AG46" s="59"/>
      <c r="AH46" s="98">
        <f>EDATE(AH45,1)</f>
        <v>41500</v>
      </c>
      <c r="AI46" s="94">
        <f>AS45</f>
        <v>0</v>
      </c>
      <c r="AJ46" s="95">
        <f>AJ45</f>
        <v>0.089</v>
      </c>
      <c r="AK46" s="96">
        <f>AI46*AJ46/12</f>
        <v>0</v>
      </c>
      <c r="AL46" s="96">
        <f>AL45</f>
        <v>345</v>
      </c>
      <c r="AM46" s="96">
        <f>AD46</f>
        <v>1545.31</v>
      </c>
      <c r="AN46" s="71"/>
      <c r="AO46" s="71">
        <f>AO45</f>
        <v>0</v>
      </c>
      <c r="AP46" s="96">
        <f>AI46+AK46-AL46-AM46-AN46-AO46</f>
        <v>-1890.31</v>
      </c>
      <c r="AQ46" t="b" s="21">
        <f>IF(AP46&gt;0,FALSE(),TRUE())</f>
        <v>1</v>
      </c>
      <c r="AR46" s="96">
        <f>IF((AI46+AK46)&gt;(AM46+AL46+AN46+AO46),(AM46+AL46+AN46+AO46),(AI46+AK46))</f>
        <v>0</v>
      </c>
      <c r="AS46" s="96">
        <f>IF(AQ46,0,AP46)</f>
        <v>0</v>
      </c>
      <c r="AT46" s="96">
        <f>IF(AS46&gt;0,0,-AP46)</f>
        <v>1890.31</v>
      </c>
      <c r="AU46" s="102">
        <f>IF(AND(NOT(AQ45),AQ46),1,0)</f>
        <v>0</v>
      </c>
      <c r="AV46" s="106">
        <f>IF(AU46,AH46,AV45)</f>
        <v>41257</v>
      </c>
      <c r="AW46" s="105"/>
      <c r="AX46" s="98">
        <f>EDATE(AX45,1)</f>
        <v>41500</v>
      </c>
      <c r="AY46" s="94">
        <f>BI45</f>
        <v>0</v>
      </c>
      <c r="AZ46" s="95">
        <f>AZ45</f>
        <v>0.079</v>
      </c>
      <c r="BA46" s="96">
        <f>AY46*AZ46/12</f>
        <v>0</v>
      </c>
      <c r="BB46" s="96">
        <f>BB45</f>
        <v>428</v>
      </c>
      <c r="BC46" s="96">
        <f>AT46</f>
        <v>1890.31</v>
      </c>
      <c r="BD46" s="71"/>
      <c r="BE46" s="71">
        <f>BE45</f>
        <v>0</v>
      </c>
      <c r="BF46" s="96">
        <f>AY46+BA46-BB46-BC46-BD46-BE46</f>
        <v>-2318.31</v>
      </c>
      <c r="BG46" t="b" s="21">
        <f>IF(BF46&gt;0,FALSE(),TRUE())</f>
        <v>1</v>
      </c>
      <c r="BH46" s="96">
        <f>IF((AY46+BA46)&gt;(BC46+BB46+BD46+BE46),(BC46+BB46+BD46+BE46),(AY46+BA46))</f>
        <v>0</v>
      </c>
      <c r="BI46" s="96">
        <f>IF(BG46,0,BF46)</f>
        <v>0</v>
      </c>
      <c r="BJ46" s="96">
        <f>IF(BI46&gt;0,0,-BF46)</f>
        <v>2318.31</v>
      </c>
      <c r="BK46" s="102">
        <f>IF(AND(NOT(BG45),BG46),1,0)</f>
        <v>0</v>
      </c>
      <c r="BL46" s="106">
        <f>IF(BK46,AX46,BL45)</f>
        <v>41469</v>
      </c>
      <c r="BM46" s="105"/>
      <c r="BN46" s="98">
        <f>EDATE(BN45,1)</f>
        <v>41500</v>
      </c>
      <c r="BO46" s="94">
        <f>BY45</f>
        <v>38906.023247254067</v>
      </c>
      <c r="BP46" s="95">
        <f>BP45</f>
        <v>0.06619999999999999</v>
      </c>
      <c r="BQ46" s="96">
        <f>BO46*BP46/12</f>
        <v>214.6315615806849</v>
      </c>
      <c r="BR46" s="96">
        <f>BR45</f>
        <v>581.6900000000001</v>
      </c>
      <c r="BS46" s="96">
        <f>BJ46</f>
        <v>2318.31</v>
      </c>
      <c r="BT46" s="71"/>
      <c r="BU46" s="71">
        <f>BU45</f>
        <v>0</v>
      </c>
      <c r="BV46" s="96">
        <f>BO46+BQ46-BR46-BS46-BT46-BU46</f>
        <v>36220.654808834748</v>
      </c>
      <c r="BW46" t="b" s="21">
        <f>IF(BV46&gt;0,FALSE(),TRUE())</f>
        <v>0</v>
      </c>
      <c r="BX46" s="96">
        <f>IF((BO46+BQ46)&gt;(BS46+BR46+BT46+BU46),(BS46+BR46+BT46+BU46),(BO46+BQ46))</f>
        <v>2900</v>
      </c>
      <c r="BY46" s="96">
        <f>IF(BW46,0,BV46)</f>
        <v>36220.654808834748</v>
      </c>
      <c r="BZ46" s="96">
        <f>IF(BY46&gt;0,0,-BV46)</f>
        <v>0</v>
      </c>
      <c r="CA46" s="102">
        <f>IF(AND(NOT(BW45),BW46),1,0)</f>
        <v>0</v>
      </c>
      <c r="CB46" s="103">
        <f>IF(CA46,BN46,CB45)</f>
        <v>0</v>
      </c>
      <c r="CC46" s="105"/>
      <c r="CD46" s="98">
        <f>EDATE(CD45,1)</f>
        <v>41500</v>
      </c>
      <c r="CE46" s="94">
        <f>CO45</f>
        <v>82403.872263144323</v>
      </c>
      <c r="CF46" s="95">
        <f>CF45</f>
        <v>0.05625</v>
      </c>
      <c r="CG46" s="96">
        <f>CE46*CF46/12</f>
        <v>386.268151233489</v>
      </c>
      <c r="CH46" s="96">
        <f>CH45</f>
        <v>600</v>
      </c>
      <c r="CI46" s="96">
        <f>BZ46</f>
        <v>0</v>
      </c>
      <c r="CJ46" s="71"/>
      <c r="CK46" s="71">
        <f>CK45</f>
        <v>0</v>
      </c>
      <c r="CL46" s="96">
        <f>CE46+CG46-CH46-CI46-CJ46-CK46</f>
        <v>82190.140414377805</v>
      </c>
      <c r="CM46" t="b" s="21">
        <f>IF(CL46&gt;0,FALSE(),TRUE())</f>
        <v>0</v>
      </c>
      <c r="CN46" s="96">
        <f>IF((CE46+CG46)&gt;(CI46+CH46+CJ46+CK46),(CI46+CH46+CJ46+CK46),(CE46+CG46))</f>
        <v>600</v>
      </c>
      <c r="CO46" s="96">
        <f>IF(CM46,0,CL46)</f>
        <v>82190.140414377805</v>
      </c>
      <c r="CP46" s="96">
        <f>IF(CO46&gt;0,0,-CL46)</f>
        <v>0</v>
      </c>
      <c r="CQ46" s="102">
        <f>IF(AND(NOT(CM45),CM46),1,0)</f>
        <v>0</v>
      </c>
      <c r="CR46" s="103">
        <f>IF(CQ46,CD46,CR45)</f>
        <v>0</v>
      </c>
    </row>
    <row r="47" ht="15" customHeight="1">
      <c r="A47" s="99">
        <f>D47+S47+AI47+AY47+BO47+CE47</f>
        <v>118410.7952232126</v>
      </c>
      <c r="B47" s="100">
        <f>D47+S47+AI47+AY47</f>
        <v>0</v>
      </c>
      <c r="C47" s="101">
        <f>EDATE(C46,1)</f>
        <v>41531</v>
      </c>
      <c r="D47" s="94">
        <f>M46</f>
        <v>0</v>
      </c>
      <c r="E47" s="95">
        <f>E46</f>
        <v>0.0349</v>
      </c>
      <c r="F47" s="96">
        <f>D47*E47/12</f>
        <v>0</v>
      </c>
      <c r="G47" s="96">
        <f>G46</f>
        <v>285.44</v>
      </c>
      <c r="H47" s="71"/>
      <c r="I47" s="71">
        <f>I46</f>
        <v>763.87</v>
      </c>
      <c r="J47" s="96">
        <f>D47+F47-G47-H47-I47</f>
        <v>-1049.31</v>
      </c>
      <c r="K47" t="b" s="21">
        <f>IF(J47&gt;0,FALSE(),TRUE())</f>
        <v>1</v>
      </c>
      <c r="L47" s="96">
        <f>IF((D47+F47)&gt;(G47+H47+I47),(G47+H47+I47),(D47+F47))</f>
        <v>0</v>
      </c>
      <c r="M47" s="96">
        <f>IF(K47,0,J47)</f>
        <v>0</v>
      </c>
      <c r="N47" s="96">
        <f>IF(M47&gt;0,0,-J47)</f>
        <v>1049.31</v>
      </c>
      <c r="O47" s="102">
        <f>IF(AND(NOT(K46),K47),1,0)</f>
        <v>0</v>
      </c>
      <c r="P47" s="106">
        <f>IF(O47,C47,P46)</f>
        <v>40738</v>
      </c>
      <c r="Q47" s="104"/>
      <c r="R47" s="98">
        <f>EDATE(R46,1)</f>
        <v>41531</v>
      </c>
      <c r="S47" s="94">
        <f>AC46</f>
        <v>0</v>
      </c>
      <c r="T47" s="95">
        <f>T46</f>
        <v>0.109</v>
      </c>
      <c r="U47" s="96">
        <f>S47*T47/12</f>
        <v>0</v>
      </c>
      <c r="V47" s="96">
        <f>V46</f>
        <v>496</v>
      </c>
      <c r="W47" s="96">
        <f>N47</f>
        <v>1049.31</v>
      </c>
      <c r="X47" s="71"/>
      <c r="Y47" s="71">
        <f>Y46</f>
        <v>0</v>
      </c>
      <c r="Z47" s="96">
        <f>S47+U47-V47-W47-X47-Y47</f>
        <v>-1545.31</v>
      </c>
      <c r="AA47" t="b" s="21">
        <f>IF(Z47&gt;0,FALSE(),TRUE())</f>
        <v>1</v>
      </c>
      <c r="AB47" s="96">
        <f>IF((S47+U47)&gt;(W47+V47+X47+Y47),(W47+V47+X47+Y47),(S47+U47))</f>
        <v>0</v>
      </c>
      <c r="AC47" s="96">
        <f>IF(AA47,0,Z47)</f>
        <v>0</v>
      </c>
      <c r="AD47" s="96">
        <f>IF(AC47&gt;0,0,-Z47)</f>
        <v>1545.31</v>
      </c>
      <c r="AE47" s="102">
        <f>IF(AND(NOT(AA46),AA47),1,0)</f>
        <v>0</v>
      </c>
      <c r="AF47" s="106">
        <f>IF(AE47,R47,AF46)</f>
        <v>40953</v>
      </c>
      <c r="AG47" s="59"/>
      <c r="AH47" s="98">
        <f>EDATE(AH46,1)</f>
        <v>41531</v>
      </c>
      <c r="AI47" s="94">
        <f>AS46</f>
        <v>0</v>
      </c>
      <c r="AJ47" s="95">
        <f>AJ46</f>
        <v>0.089</v>
      </c>
      <c r="AK47" s="96">
        <f>AI47*AJ47/12</f>
        <v>0</v>
      </c>
      <c r="AL47" s="96">
        <f>AL46</f>
        <v>345</v>
      </c>
      <c r="AM47" s="96">
        <f>AD47</f>
        <v>1545.31</v>
      </c>
      <c r="AN47" s="71"/>
      <c r="AO47" s="71">
        <f>AO46</f>
        <v>0</v>
      </c>
      <c r="AP47" s="96">
        <f>AI47+AK47-AL47-AM47-AN47-AO47</f>
        <v>-1890.31</v>
      </c>
      <c r="AQ47" t="b" s="21">
        <f>IF(AP47&gt;0,FALSE(),TRUE())</f>
        <v>1</v>
      </c>
      <c r="AR47" s="96">
        <f>IF((AI47+AK47)&gt;(AM47+AL47+AN47+AO47),(AM47+AL47+AN47+AO47),(AI47+AK47))</f>
        <v>0</v>
      </c>
      <c r="AS47" s="96">
        <f>IF(AQ47,0,AP47)</f>
        <v>0</v>
      </c>
      <c r="AT47" s="96">
        <f>IF(AS47&gt;0,0,-AP47)</f>
        <v>1890.31</v>
      </c>
      <c r="AU47" s="102">
        <f>IF(AND(NOT(AQ46),AQ47),1,0)</f>
        <v>0</v>
      </c>
      <c r="AV47" s="106">
        <f>IF(AU47,AH47,AV46)</f>
        <v>41257</v>
      </c>
      <c r="AW47" s="105"/>
      <c r="AX47" s="98">
        <f>EDATE(AX46,1)</f>
        <v>41531</v>
      </c>
      <c r="AY47" s="94">
        <f>BI46</f>
        <v>0</v>
      </c>
      <c r="AZ47" s="95">
        <f>AZ46</f>
        <v>0.079</v>
      </c>
      <c r="BA47" s="96">
        <f>AY47*AZ47/12</f>
        <v>0</v>
      </c>
      <c r="BB47" s="96">
        <f>BB46</f>
        <v>428</v>
      </c>
      <c r="BC47" s="96">
        <f>AT47</f>
        <v>1890.31</v>
      </c>
      <c r="BD47" s="71"/>
      <c r="BE47" s="71">
        <f>BE46</f>
        <v>0</v>
      </c>
      <c r="BF47" s="96">
        <f>AY47+BA47-BB47-BC47-BD47-BE47</f>
        <v>-2318.31</v>
      </c>
      <c r="BG47" t="b" s="21">
        <f>IF(BF47&gt;0,FALSE(),TRUE())</f>
        <v>1</v>
      </c>
      <c r="BH47" s="96">
        <f>IF((AY47+BA47)&gt;(BC47+BB47+BD47+BE47),(BC47+BB47+BD47+BE47),(AY47+BA47))</f>
        <v>0</v>
      </c>
      <c r="BI47" s="96">
        <f>IF(BG47,0,BF47)</f>
        <v>0</v>
      </c>
      <c r="BJ47" s="96">
        <f>IF(BI47&gt;0,0,-BF47)</f>
        <v>2318.31</v>
      </c>
      <c r="BK47" s="102">
        <f>IF(AND(NOT(BG46),BG47),1,0)</f>
        <v>0</v>
      </c>
      <c r="BL47" s="106">
        <f>IF(BK47,AX47,BL46)</f>
        <v>41469</v>
      </c>
      <c r="BM47" s="105"/>
      <c r="BN47" s="98">
        <f>EDATE(BN46,1)</f>
        <v>41531</v>
      </c>
      <c r="BO47" s="94">
        <f>BY46</f>
        <v>36220.654808834748</v>
      </c>
      <c r="BP47" s="95">
        <f>BP46</f>
        <v>0.06619999999999999</v>
      </c>
      <c r="BQ47" s="96">
        <f>BO47*BP47/12</f>
        <v>199.8172790287383</v>
      </c>
      <c r="BR47" s="96">
        <f>BR46</f>
        <v>581.6900000000001</v>
      </c>
      <c r="BS47" s="96">
        <f>BJ47</f>
        <v>2318.31</v>
      </c>
      <c r="BT47" s="71"/>
      <c r="BU47" s="71">
        <f>BU46</f>
        <v>0</v>
      </c>
      <c r="BV47" s="96">
        <f>BO47+BQ47-BR47-BS47-BT47-BU47</f>
        <v>33520.472087863483</v>
      </c>
      <c r="BW47" t="b" s="21">
        <f>IF(BV47&gt;0,FALSE(),TRUE())</f>
        <v>0</v>
      </c>
      <c r="BX47" s="96">
        <f>IF((BO47+BQ47)&gt;(BS47+BR47+BT47+BU47),(BS47+BR47+BT47+BU47),(BO47+BQ47))</f>
        <v>2900</v>
      </c>
      <c r="BY47" s="96">
        <f>IF(BW47,0,BV47)</f>
        <v>33520.472087863483</v>
      </c>
      <c r="BZ47" s="96">
        <f>IF(BY47&gt;0,0,-BV47)</f>
        <v>0</v>
      </c>
      <c r="CA47" s="102">
        <f>IF(AND(NOT(BW46),BW47),1,0)</f>
        <v>0</v>
      </c>
      <c r="CB47" s="103">
        <f>IF(CA47,BN47,CB46)</f>
        <v>0</v>
      </c>
      <c r="CC47" s="105"/>
      <c r="CD47" s="98">
        <f>EDATE(CD46,1)</f>
        <v>41531</v>
      </c>
      <c r="CE47" s="94">
        <f>CO46</f>
        <v>82190.140414377805</v>
      </c>
      <c r="CF47" s="95">
        <f>CF46</f>
        <v>0.05625</v>
      </c>
      <c r="CG47" s="96">
        <f>CE47*CF47/12</f>
        <v>385.266283192396</v>
      </c>
      <c r="CH47" s="96">
        <f>CH46</f>
        <v>600</v>
      </c>
      <c r="CI47" s="96">
        <f>BZ47</f>
        <v>0</v>
      </c>
      <c r="CJ47" s="71"/>
      <c r="CK47" s="71">
        <f>CK46</f>
        <v>0</v>
      </c>
      <c r="CL47" s="96">
        <f>CE47+CG47-CH47-CI47-CJ47-CK47</f>
        <v>81975.4066975702</v>
      </c>
      <c r="CM47" t="b" s="21">
        <f>IF(CL47&gt;0,FALSE(),TRUE())</f>
        <v>0</v>
      </c>
      <c r="CN47" s="96">
        <f>IF((CE47+CG47)&gt;(CI47+CH47+CJ47+CK47),(CI47+CH47+CJ47+CK47),(CE47+CG47))</f>
        <v>600</v>
      </c>
      <c r="CO47" s="96">
        <f>IF(CM47,0,CL47)</f>
        <v>81975.4066975702</v>
      </c>
      <c r="CP47" s="96">
        <f>IF(CO47&gt;0,0,-CL47)</f>
        <v>0</v>
      </c>
      <c r="CQ47" s="102">
        <f>IF(AND(NOT(CM46),CM47),1,0)</f>
        <v>0</v>
      </c>
      <c r="CR47" s="103">
        <f>IF(CQ47,CD47,CR46)</f>
        <v>0</v>
      </c>
    </row>
    <row r="48" ht="15" customHeight="1">
      <c r="A48" s="99">
        <f>D48+S48+AI48+AY48+BO48+CE48</f>
        <v>115495.8787854337</v>
      </c>
      <c r="B48" s="100">
        <f>D48+S48+AI48+AY48</f>
        <v>0</v>
      </c>
      <c r="C48" s="101">
        <f>EDATE(C47,1)</f>
        <v>41561</v>
      </c>
      <c r="D48" s="94">
        <f>M47</f>
        <v>0</v>
      </c>
      <c r="E48" s="95">
        <f>E47</f>
        <v>0.0349</v>
      </c>
      <c r="F48" s="96">
        <f>D48*E48/12</f>
        <v>0</v>
      </c>
      <c r="G48" s="96">
        <f>G47</f>
        <v>285.44</v>
      </c>
      <c r="H48" s="71"/>
      <c r="I48" s="71">
        <f>I47</f>
        <v>763.87</v>
      </c>
      <c r="J48" s="96">
        <f>D48+F48-G48-H48-I48</f>
        <v>-1049.31</v>
      </c>
      <c r="K48" t="b" s="21">
        <f>IF(J48&gt;0,FALSE(),TRUE())</f>
        <v>1</v>
      </c>
      <c r="L48" s="96">
        <f>IF((D48+F48)&gt;(G48+H48+I48),(G48+H48+I48),(D48+F48))</f>
        <v>0</v>
      </c>
      <c r="M48" s="96">
        <f>IF(K48,0,J48)</f>
        <v>0</v>
      </c>
      <c r="N48" s="96">
        <f>IF(M48&gt;0,0,-J48)</f>
        <v>1049.31</v>
      </c>
      <c r="O48" s="102">
        <f>IF(AND(NOT(K47),K48),1,0)</f>
        <v>0</v>
      </c>
      <c r="P48" s="106">
        <f>IF(O48,C48,P47)</f>
        <v>40738</v>
      </c>
      <c r="Q48" s="104"/>
      <c r="R48" s="98">
        <f>EDATE(R47,1)</f>
        <v>41561</v>
      </c>
      <c r="S48" s="94">
        <f>AC47</f>
        <v>0</v>
      </c>
      <c r="T48" s="95">
        <f>T47</f>
        <v>0.109</v>
      </c>
      <c r="U48" s="96">
        <f>S48*T48/12</f>
        <v>0</v>
      </c>
      <c r="V48" s="96">
        <f>V47</f>
        <v>496</v>
      </c>
      <c r="W48" s="96">
        <f>N48</f>
        <v>1049.31</v>
      </c>
      <c r="X48" s="71"/>
      <c r="Y48" s="71">
        <f>Y47</f>
        <v>0</v>
      </c>
      <c r="Z48" s="96">
        <f>S48+U48-V48-W48-X48-Y48</f>
        <v>-1545.31</v>
      </c>
      <c r="AA48" t="b" s="21">
        <f>IF(Z48&gt;0,FALSE(),TRUE())</f>
        <v>1</v>
      </c>
      <c r="AB48" s="96">
        <f>IF((S48+U48)&gt;(W48+V48+X48+Y48),(W48+V48+X48+Y48),(S48+U48))</f>
        <v>0</v>
      </c>
      <c r="AC48" s="96">
        <f>IF(AA48,0,Z48)</f>
        <v>0</v>
      </c>
      <c r="AD48" s="96">
        <f>IF(AC48&gt;0,0,-Z48)</f>
        <v>1545.31</v>
      </c>
      <c r="AE48" s="102">
        <f>IF(AND(NOT(AA47),AA48),1,0)</f>
        <v>0</v>
      </c>
      <c r="AF48" s="106">
        <f>IF(AE48,R48,AF47)</f>
        <v>40953</v>
      </c>
      <c r="AG48" s="59"/>
      <c r="AH48" s="98">
        <f>EDATE(AH47,1)</f>
        <v>41561</v>
      </c>
      <c r="AI48" s="94">
        <f>AS47</f>
        <v>0</v>
      </c>
      <c r="AJ48" s="95">
        <f>AJ47</f>
        <v>0.089</v>
      </c>
      <c r="AK48" s="96">
        <f>AI48*AJ48/12</f>
        <v>0</v>
      </c>
      <c r="AL48" s="96">
        <f>AL47</f>
        <v>345</v>
      </c>
      <c r="AM48" s="96">
        <f>AD48</f>
        <v>1545.31</v>
      </c>
      <c r="AN48" s="71"/>
      <c r="AO48" s="71">
        <f>AO47</f>
        <v>0</v>
      </c>
      <c r="AP48" s="96">
        <f>AI48+AK48-AL48-AM48-AN48-AO48</f>
        <v>-1890.31</v>
      </c>
      <c r="AQ48" t="b" s="21">
        <f>IF(AP48&gt;0,FALSE(),TRUE())</f>
        <v>1</v>
      </c>
      <c r="AR48" s="96">
        <f>IF((AI48+AK48)&gt;(AM48+AL48+AN48+AO48),(AM48+AL48+AN48+AO48),(AI48+AK48))</f>
        <v>0</v>
      </c>
      <c r="AS48" s="96">
        <f>IF(AQ48,0,AP48)</f>
        <v>0</v>
      </c>
      <c r="AT48" s="96">
        <f>IF(AS48&gt;0,0,-AP48)</f>
        <v>1890.31</v>
      </c>
      <c r="AU48" s="102">
        <f>IF(AND(NOT(AQ47),AQ48),1,0)</f>
        <v>0</v>
      </c>
      <c r="AV48" s="106">
        <f>IF(AU48,AH48,AV47)</f>
        <v>41257</v>
      </c>
      <c r="AW48" s="105"/>
      <c r="AX48" s="98">
        <f>EDATE(AX47,1)</f>
        <v>41561</v>
      </c>
      <c r="AY48" s="94">
        <f>BI47</f>
        <v>0</v>
      </c>
      <c r="AZ48" s="95">
        <f>AZ47</f>
        <v>0.079</v>
      </c>
      <c r="BA48" s="96">
        <f>AY48*AZ48/12</f>
        <v>0</v>
      </c>
      <c r="BB48" s="96">
        <f>BB47</f>
        <v>428</v>
      </c>
      <c r="BC48" s="96">
        <f>AT48</f>
        <v>1890.31</v>
      </c>
      <c r="BD48" s="71"/>
      <c r="BE48" s="71">
        <f>BE47</f>
        <v>0</v>
      </c>
      <c r="BF48" s="96">
        <f>AY48+BA48-BB48-BC48-BD48-BE48</f>
        <v>-2318.31</v>
      </c>
      <c r="BG48" t="b" s="21">
        <f>IF(BF48&gt;0,FALSE(),TRUE())</f>
        <v>1</v>
      </c>
      <c r="BH48" s="96">
        <f>IF((AY48+BA48)&gt;(BC48+BB48+BD48+BE48),(BC48+BB48+BD48+BE48),(AY48+BA48))</f>
        <v>0</v>
      </c>
      <c r="BI48" s="96">
        <f>IF(BG48,0,BF48)</f>
        <v>0</v>
      </c>
      <c r="BJ48" s="96">
        <f>IF(BI48&gt;0,0,-BF48)</f>
        <v>2318.31</v>
      </c>
      <c r="BK48" s="102">
        <f>IF(AND(NOT(BG47),BG48),1,0)</f>
        <v>0</v>
      </c>
      <c r="BL48" s="106">
        <f>IF(BK48,AX48,BL47)</f>
        <v>41469</v>
      </c>
      <c r="BM48" s="105"/>
      <c r="BN48" s="98">
        <f>EDATE(BN47,1)</f>
        <v>41561</v>
      </c>
      <c r="BO48" s="94">
        <f>BY47</f>
        <v>33520.472087863483</v>
      </c>
      <c r="BP48" s="95">
        <f>BP47</f>
        <v>0.06619999999999999</v>
      </c>
      <c r="BQ48" s="96">
        <f>BO48*BP48/12</f>
        <v>184.9212710180469</v>
      </c>
      <c r="BR48" s="96">
        <f>BR47</f>
        <v>581.6900000000001</v>
      </c>
      <c r="BS48" s="96">
        <f>BJ48</f>
        <v>2318.31</v>
      </c>
      <c r="BT48" s="71"/>
      <c r="BU48" s="71">
        <f>BU47</f>
        <v>0</v>
      </c>
      <c r="BV48" s="96">
        <f>BO48+BQ48-BR48-BS48-BT48-BU48</f>
        <v>30805.393358881523</v>
      </c>
      <c r="BW48" t="b" s="21">
        <f>IF(BV48&gt;0,FALSE(),TRUE())</f>
        <v>0</v>
      </c>
      <c r="BX48" s="96">
        <f>IF((BO48+BQ48)&gt;(BS48+BR48+BT48+BU48),(BS48+BR48+BT48+BU48),(BO48+BQ48))</f>
        <v>2900</v>
      </c>
      <c r="BY48" s="96">
        <f>IF(BW48,0,BV48)</f>
        <v>30805.393358881523</v>
      </c>
      <c r="BZ48" s="96">
        <f>IF(BY48&gt;0,0,-BV48)</f>
        <v>0</v>
      </c>
      <c r="CA48" s="102">
        <f>IF(AND(NOT(BW47),BW48),1,0)</f>
        <v>0</v>
      </c>
      <c r="CB48" s="103">
        <f>IF(CA48,BN48,CB47)</f>
        <v>0</v>
      </c>
      <c r="CC48" s="105"/>
      <c r="CD48" s="98">
        <f>EDATE(CD47,1)</f>
        <v>41561</v>
      </c>
      <c r="CE48" s="94">
        <f>CO47</f>
        <v>81975.4066975702</v>
      </c>
      <c r="CF48" s="95">
        <f>CF47</f>
        <v>0.05625</v>
      </c>
      <c r="CG48" s="96">
        <f>CE48*CF48/12</f>
        <v>384.2597188948603</v>
      </c>
      <c r="CH48" s="96">
        <f>CH47</f>
        <v>600</v>
      </c>
      <c r="CI48" s="96">
        <f>BZ48</f>
        <v>0</v>
      </c>
      <c r="CJ48" s="71"/>
      <c r="CK48" s="71">
        <f>CK47</f>
        <v>0</v>
      </c>
      <c r="CL48" s="96">
        <f>CE48+CG48-CH48-CI48-CJ48-CK48</f>
        <v>81759.666416465057</v>
      </c>
      <c r="CM48" t="b" s="21">
        <f>IF(CL48&gt;0,FALSE(),TRUE())</f>
        <v>0</v>
      </c>
      <c r="CN48" s="96">
        <f>IF((CE48+CG48)&gt;(CI48+CH48+CJ48+CK48),(CI48+CH48+CJ48+CK48),(CE48+CG48))</f>
        <v>600</v>
      </c>
      <c r="CO48" s="96">
        <f>IF(CM48,0,CL48)</f>
        <v>81759.666416465057</v>
      </c>
      <c r="CP48" s="96">
        <f>IF(CO48&gt;0,0,-CL48)</f>
        <v>0</v>
      </c>
      <c r="CQ48" s="102">
        <f>IF(AND(NOT(CM47),CM48),1,0)</f>
        <v>0</v>
      </c>
      <c r="CR48" s="103">
        <f>IF(CQ48,CD48,CR47)</f>
        <v>0</v>
      </c>
    </row>
    <row r="49" ht="15" customHeight="1">
      <c r="A49" s="99">
        <f>D49+S49+AI49+AY49+BO49+CE49</f>
        <v>112565.0597753466</v>
      </c>
      <c r="B49" s="100">
        <f>D49+S49+AI49+AY49</f>
        <v>0</v>
      </c>
      <c r="C49" s="101">
        <f>EDATE(C48,1)</f>
        <v>41592</v>
      </c>
      <c r="D49" s="94">
        <f>M48</f>
        <v>0</v>
      </c>
      <c r="E49" s="95">
        <f>E48</f>
        <v>0.0349</v>
      </c>
      <c r="F49" s="96">
        <f>D49*E49/12</f>
        <v>0</v>
      </c>
      <c r="G49" s="96">
        <f>G48</f>
        <v>285.44</v>
      </c>
      <c r="H49" s="71"/>
      <c r="I49" s="71">
        <f>I48</f>
        <v>763.87</v>
      </c>
      <c r="J49" s="96">
        <f>D49+F49-G49-H49-I49</f>
        <v>-1049.31</v>
      </c>
      <c r="K49" t="b" s="21">
        <f>IF(J49&gt;0,FALSE(),TRUE())</f>
        <v>1</v>
      </c>
      <c r="L49" s="96">
        <f>IF((D49+F49)&gt;(G49+H49+I49),(G49+H49+I49),(D49+F49))</f>
        <v>0</v>
      </c>
      <c r="M49" s="96">
        <f>IF(K49,0,J49)</f>
        <v>0</v>
      </c>
      <c r="N49" s="96">
        <f>IF(M49&gt;0,0,-J49)</f>
        <v>1049.31</v>
      </c>
      <c r="O49" s="102">
        <f>IF(AND(NOT(K48),K49),1,0)</f>
        <v>0</v>
      </c>
      <c r="P49" s="106">
        <f>IF(O49,C49,P48)</f>
        <v>40738</v>
      </c>
      <c r="Q49" s="104"/>
      <c r="R49" s="98">
        <f>EDATE(R48,1)</f>
        <v>41592</v>
      </c>
      <c r="S49" s="94">
        <f>AC48</f>
        <v>0</v>
      </c>
      <c r="T49" s="95">
        <f>T48</f>
        <v>0.109</v>
      </c>
      <c r="U49" s="96">
        <f>S49*T49/12</f>
        <v>0</v>
      </c>
      <c r="V49" s="96">
        <f>V48</f>
        <v>496</v>
      </c>
      <c r="W49" s="96">
        <f>N49</f>
        <v>1049.31</v>
      </c>
      <c r="X49" s="71"/>
      <c r="Y49" s="71">
        <f>Y48</f>
        <v>0</v>
      </c>
      <c r="Z49" s="96">
        <f>S49+U49-V49-W49-X49-Y49</f>
        <v>-1545.31</v>
      </c>
      <c r="AA49" t="b" s="21">
        <f>IF(Z49&gt;0,FALSE(),TRUE())</f>
        <v>1</v>
      </c>
      <c r="AB49" s="96">
        <f>IF((S49+U49)&gt;(W49+V49+X49+Y49),(W49+V49+X49+Y49),(S49+U49))</f>
        <v>0</v>
      </c>
      <c r="AC49" s="96">
        <f>IF(AA49,0,Z49)</f>
        <v>0</v>
      </c>
      <c r="AD49" s="96">
        <f>IF(AC49&gt;0,0,-Z49)</f>
        <v>1545.31</v>
      </c>
      <c r="AE49" s="102">
        <f>IF(AND(NOT(AA48),AA49),1,0)</f>
        <v>0</v>
      </c>
      <c r="AF49" s="106">
        <f>IF(AE49,R49,AF48)</f>
        <v>40953</v>
      </c>
      <c r="AG49" s="59"/>
      <c r="AH49" s="98">
        <f>EDATE(AH48,1)</f>
        <v>41592</v>
      </c>
      <c r="AI49" s="94">
        <f>AS48</f>
        <v>0</v>
      </c>
      <c r="AJ49" s="95">
        <f>AJ48</f>
        <v>0.089</v>
      </c>
      <c r="AK49" s="96">
        <f>AI49*AJ49/12</f>
        <v>0</v>
      </c>
      <c r="AL49" s="96">
        <f>AL48</f>
        <v>345</v>
      </c>
      <c r="AM49" s="96">
        <f>AD49</f>
        <v>1545.31</v>
      </c>
      <c r="AN49" s="71"/>
      <c r="AO49" s="71">
        <f>AO48</f>
        <v>0</v>
      </c>
      <c r="AP49" s="96">
        <f>AI49+AK49-AL49-AM49-AN49-AO49</f>
        <v>-1890.31</v>
      </c>
      <c r="AQ49" t="b" s="21">
        <f>IF(AP49&gt;0,FALSE(),TRUE())</f>
        <v>1</v>
      </c>
      <c r="AR49" s="96">
        <f>IF((AI49+AK49)&gt;(AM49+AL49+AN49+AO49),(AM49+AL49+AN49+AO49),(AI49+AK49))</f>
        <v>0</v>
      </c>
      <c r="AS49" s="96">
        <f>IF(AQ49,0,AP49)</f>
        <v>0</v>
      </c>
      <c r="AT49" s="96">
        <f>IF(AS49&gt;0,0,-AP49)</f>
        <v>1890.31</v>
      </c>
      <c r="AU49" s="102">
        <f>IF(AND(NOT(AQ48),AQ49),1,0)</f>
        <v>0</v>
      </c>
      <c r="AV49" s="106">
        <f>IF(AU49,AH49,AV48)</f>
        <v>41257</v>
      </c>
      <c r="AW49" s="105"/>
      <c r="AX49" s="98">
        <f>EDATE(AX48,1)</f>
        <v>41592</v>
      </c>
      <c r="AY49" s="94">
        <f>BI48</f>
        <v>0</v>
      </c>
      <c r="AZ49" s="95">
        <f>AZ48</f>
        <v>0.079</v>
      </c>
      <c r="BA49" s="96">
        <f>AY49*AZ49/12</f>
        <v>0</v>
      </c>
      <c r="BB49" s="96">
        <f>BB48</f>
        <v>428</v>
      </c>
      <c r="BC49" s="96">
        <f>AT49</f>
        <v>1890.31</v>
      </c>
      <c r="BD49" s="71"/>
      <c r="BE49" s="71">
        <f>BE48</f>
        <v>0</v>
      </c>
      <c r="BF49" s="96">
        <f>AY49+BA49-BB49-BC49-BD49-BE49</f>
        <v>-2318.31</v>
      </c>
      <c r="BG49" t="b" s="21">
        <f>IF(BF49&gt;0,FALSE(),TRUE())</f>
        <v>1</v>
      </c>
      <c r="BH49" s="96">
        <f>IF((AY49+BA49)&gt;(BC49+BB49+BD49+BE49),(BC49+BB49+BD49+BE49),(AY49+BA49))</f>
        <v>0</v>
      </c>
      <c r="BI49" s="96">
        <f>IF(BG49,0,BF49)</f>
        <v>0</v>
      </c>
      <c r="BJ49" s="96">
        <f>IF(BI49&gt;0,0,-BF49)</f>
        <v>2318.31</v>
      </c>
      <c r="BK49" s="102">
        <f>IF(AND(NOT(BG48),BG49),1,0)</f>
        <v>0</v>
      </c>
      <c r="BL49" s="106">
        <f>IF(BK49,AX49,BL48)</f>
        <v>41469</v>
      </c>
      <c r="BM49" s="105"/>
      <c r="BN49" s="98">
        <f>EDATE(BN48,1)</f>
        <v>41592</v>
      </c>
      <c r="BO49" s="94">
        <f>BY48</f>
        <v>30805.393358881523</v>
      </c>
      <c r="BP49" s="95">
        <f>BP48</f>
        <v>0.06619999999999999</v>
      </c>
      <c r="BQ49" s="96">
        <f>BO49*BP49/12</f>
        <v>169.9430866964964</v>
      </c>
      <c r="BR49" s="96">
        <f>BR48</f>
        <v>581.6900000000001</v>
      </c>
      <c r="BS49" s="96">
        <f>BJ49</f>
        <v>2318.31</v>
      </c>
      <c r="BT49" s="71"/>
      <c r="BU49" s="71">
        <f>BU48</f>
        <v>0</v>
      </c>
      <c r="BV49" s="96">
        <f>BO49+BQ49-BR49-BS49-BT49-BU49</f>
        <v>28075.336445578021</v>
      </c>
      <c r="BW49" t="b" s="21">
        <f>IF(BV49&gt;0,FALSE(),TRUE())</f>
        <v>0</v>
      </c>
      <c r="BX49" s="96">
        <f>IF((BO49+BQ49)&gt;(BS49+BR49+BT49+BU49),(BS49+BR49+BT49+BU49),(BO49+BQ49))</f>
        <v>2900</v>
      </c>
      <c r="BY49" s="96">
        <f>IF(BW49,0,BV49)</f>
        <v>28075.336445578021</v>
      </c>
      <c r="BZ49" s="96">
        <f>IF(BY49&gt;0,0,-BV49)</f>
        <v>0</v>
      </c>
      <c r="CA49" s="102">
        <f>IF(AND(NOT(BW48),BW49),1,0)</f>
        <v>0</v>
      </c>
      <c r="CB49" s="103">
        <f>IF(CA49,BN49,CB48)</f>
        <v>0</v>
      </c>
      <c r="CC49" s="105"/>
      <c r="CD49" s="98">
        <f>EDATE(CD48,1)</f>
        <v>41592</v>
      </c>
      <c r="CE49" s="94">
        <f>CO48</f>
        <v>81759.666416465057</v>
      </c>
      <c r="CF49" s="95">
        <f>CF48</f>
        <v>0.05625</v>
      </c>
      <c r="CG49" s="96">
        <f>CE49*CF49/12</f>
        <v>383.2484363271799</v>
      </c>
      <c r="CH49" s="96">
        <f>CH48</f>
        <v>600</v>
      </c>
      <c r="CI49" s="96">
        <f>BZ49</f>
        <v>0</v>
      </c>
      <c r="CJ49" s="71"/>
      <c r="CK49" s="71">
        <f>CK48</f>
        <v>0</v>
      </c>
      <c r="CL49" s="96">
        <f>CE49+CG49-CH49-CI49-CJ49-CK49</f>
        <v>81542.914852792237</v>
      </c>
      <c r="CM49" t="b" s="21">
        <f>IF(CL49&gt;0,FALSE(),TRUE())</f>
        <v>0</v>
      </c>
      <c r="CN49" s="96">
        <f>IF((CE49+CG49)&gt;(CI49+CH49+CJ49+CK49),(CI49+CH49+CJ49+CK49),(CE49+CG49))</f>
        <v>600</v>
      </c>
      <c r="CO49" s="96">
        <f>IF(CM49,0,CL49)</f>
        <v>81542.914852792237</v>
      </c>
      <c r="CP49" s="96">
        <f>IF(CO49&gt;0,0,-CL49)</f>
        <v>0</v>
      </c>
      <c r="CQ49" s="102">
        <f>IF(AND(NOT(CM48),CM49),1,0)</f>
        <v>0</v>
      </c>
      <c r="CR49" s="103">
        <f>IF(CQ49,CD49,CR48)</f>
        <v>0</v>
      </c>
    </row>
    <row r="50" ht="15" customHeight="1">
      <c r="A50" s="99">
        <f>D50+S50+AI50+AY50+BO50+CE50</f>
        <v>109618.2512983703</v>
      </c>
      <c r="B50" s="100">
        <f>D50+S50+AI50+AY50</f>
        <v>0</v>
      </c>
      <c r="C50" s="101">
        <f>EDATE(C49,1)</f>
        <v>41622</v>
      </c>
      <c r="D50" s="94">
        <f>M49</f>
        <v>0</v>
      </c>
      <c r="E50" s="95">
        <f>E49</f>
        <v>0.0349</v>
      </c>
      <c r="F50" s="96">
        <f>D50*E50/12</f>
        <v>0</v>
      </c>
      <c r="G50" s="96">
        <f>G49</f>
        <v>285.44</v>
      </c>
      <c r="H50" s="71"/>
      <c r="I50" s="71">
        <f>I49</f>
        <v>763.87</v>
      </c>
      <c r="J50" s="96">
        <f>D50+F50-G50-H50-I50</f>
        <v>-1049.31</v>
      </c>
      <c r="K50" t="b" s="21">
        <f>IF(J50&gt;0,FALSE(),TRUE())</f>
        <v>1</v>
      </c>
      <c r="L50" s="96">
        <f>IF((D50+F50)&gt;(G50+H50+I50),(G50+H50+I50),(D50+F50))</f>
        <v>0</v>
      </c>
      <c r="M50" s="96">
        <f>IF(K50,0,J50)</f>
        <v>0</v>
      </c>
      <c r="N50" s="96">
        <f>IF(M50&gt;0,0,-J50)</f>
        <v>1049.31</v>
      </c>
      <c r="O50" s="102">
        <f>IF(AND(NOT(K49),K50),1,0)</f>
        <v>0</v>
      </c>
      <c r="P50" s="106">
        <f>IF(O50,C50,P49)</f>
        <v>40738</v>
      </c>
      <c r="Q50" s="104"/>
      <c r="R50" s="98">
        <f>EDATE(R49,1)</f>
        <v>41622</v>
      </c>
      <c r="S50" s="94">
        <f>AC49</f>
        <v>0</v>
      </c>
      <c r="T50" s="95">
        <f>T49</f>
        <v>0.109</v>
      </c>
      <c r="U50" s="96">
        <f>S50*T50/12</f>
        <v>0</v>
      </c>
      <c r="V50" s="96">
        <f>V49</f>
        <v>496</v>
      </c>
      <c r="W50" s="96">
        <f>N50</f>
        <v>1049.31</v>
      </c>
      <c r="X50" s="71"/>
      <c r="Y50" s="71">
        <f>Y49</f>
        <v>0</v>
      </c>
      <c r="Z50" s="96">
        <f>S50+U50-V50-W50-X50-Y50</f>
        <v>-1545.31</v>
      </c>
      <c r="AA50" t="b" s="21">
        <f>IF(Z50&gt;0,FALSE(),TRUE())</f>
        <v>1</v>
      </c>
      <c r="AB50" s="96">
        <f>IF((S50+U50)&gt;(W50+V50+X50+Y50),(W50+V50+X50+Y50),(S50+U50))</f>
        <v>0</v>
      </c>
      <c r="AC50" s="96">
        <f>IF(AA50,0,Z50)</f>
        <v>0</v>
      </c>
      <c r="AD50" s="96">
        <f>IF(AC50&gt;0,0,-Z50)</f>
        <v>1545.31</v>
      </c>
      <c r="AE50" s="102">
        <f>IF(AND(NOT(AA49),AA50),1,0)</f>
        <v>0</v>
      </c>
      <c r="AF50" s="106">
        <f>IF(AE50,R50,AF49)</f>
        <v>40953</v>
      </c>
      <c r="AG50" s="59"/>
      <c r="AH50" s="98">
        <f>EDATE(AH49,1)</f>
        <v>41622</v>
      </c>
      <c r="AI50" s="94">
        <f>AS49</f>
        <v>0</v>
      </c>
      <c r="AJ50" s="95">
        <f>AJ49</f>
        <v>0.089</v>
      </c>
      <c r="AK50" s="96">
        <f>AI50*AJ50/12</f>
        <v>0</v>
      </c>
      <c r="AL50" s="96">
        <f>AL49</f>
        <v>345</v>
      </c>
      <c r="AM50" s="96">
        <f>AD50</f>
        <v>1545.31</v>
      </c>
      <c r="AN50" s="71"/>
      <c r="AO50" s="71">
        <f>AO49</f>
        <v>0</v>
      </c>
      <c r="AP50" s="96">
        <f>AI50+AK50-AL50-AM50-AN50-AO50</f>
        <v>-1890.31</v>
      </c>
      <c r="AQ50" t="b" s="21">
        <f>IF(AP50&gt;0,FALSE(),TRUE())</f>
        <v>1</v>
      </c>
      <c r="AR50" s="96">
        <f>IF((AI50+AK50)&gt;(AM50+AL50+AN50+AO50),(AM50+AL50+AN50+AO50),(AI50+AK50))</f>
        <v>0</v>
      </c>
      <c r="AS50" s="96">
        <f>IF(AQ50,0,AP50)</f>
        <v>0</v>
      </c>
      <c r="AT50" s="96">
        <f>IF(AS50&gt;0,0,-AP50)</f>
        <v>1890.31</v>
      </c>
      <c r="AU50" s="102">
        <f>IF(AND(NOT(AQ49),AQ50),1,0)</f>
        <v>0</v>
      </c>
      <c r="AV50" s="106">
        <f>IF(AU50,AH50,AV49)</f>
        <v>41257</v>
      </c>
      <c r="AW50" s="105"/>
      <c r="AX50" s="98">
        <f>EDATE(AX49,1)</f>
        <v>41622</v>
      </c>
      <c r="AY50" s="94">
        <f>BI49</f>
        <v>0</v>
      </c>
      <c r="AZ50" s="95">
        <f>AZ49</f>
        <v>0.079</v>
      </c>
      <c r="BA50" s="96">
        <f>AY50*AZ50/12</f>
        <v>0</v>
      </c>
      <c r="BB50" s="96">
        <f>BB49</f>
        <v>428</v>
      </c>
      <c r="BC50" s="96">
        <f>AT50</f>
        <v>1890.31</v>
      </c>
      <c r="BD50" s="71"/>
      <c r="BE50" s="71">
        <f>BE49</f>
        <v>0</v>
      </c>
      <c r="BF50" s="96">
        <f>AY50+BA50-BB50-BC50-BD50-BE50</f>
        <v>-2318.31</v>
      </c>
      <c r="BG50" t="b" s="21">
        <f>IF(BF50&gt;0,FALSE(),TRUE())</f>
        <v>1</v>
      </c>
      <c r="BH50" s="96">
        <f>IF((AY50+BA50)&gt;(BC50+BB50+BD50+BE50),(BC50+BB50+BD50+BE50),(AY50+BA50))</f>
        <v>0</v>
      </c>
      <c r="BI50" s="96">
        <f>IF(BG50,0,BF50)</f>
        <v>0</v>
      </c>
      <c r="BJ50" s="96">
        <f>IF(BI50&gt;0,0,-BF50)</f>
        <v>2318.31</v>
      </c>
      <c r="BK50" s="102">
        <f>IF(AND(NOT(BG49),BG50),1,0)</f>
        <v>0</v>
      </c>
      <c r="BL50" s="106">
        <f>IF(BK50,AX50,BL49)</f>
        <v>41469</v>
      </c>
      <c r="BM50" s="105"/>
      <c r="BN50" s="98">
        <f>EDATE(BN49,1)</f>
        <v>41622</v>
      </c>
      <c r="BO50" s="94">
        <f>BY49</f>
        <v>28075.336445578021</v>
      </c>
      <c r="BP50" s="95">
        <f>BP49</f>
        <v>0.06619999999999999</v>
      </c>
      <c r="BQ50" s="96">
        <f>BO50*BP50/12</f>
        <v>154.8822727247721</v>
      </c>
      <c r="BR50" s="96">
        <f>BR49</f>
        <v>581.6900000000001</v>
      </c>
      <c r="BS50" s="96">
        <f>BJ50</f>
        <v>2318.31</v>
      </c>
      <c r="BT50" s="71"/>
      <c r="BU50" s="71">
        <f>BU49</f>
        <v>0</v>
      </c>
      <c r="BV50" s="96">
        <f>BO50+BQ50-BR50-BS50-BT50-BU50</f>
        <v>25330.218718302793</v>
      </c>
      <c r="BW50" t="b" s="21">
        <f>IF(BV50&gt;0,FALSE(),TRUE())</f>
        <v>0</v>
      </c>
      <c r="BX50" s="96">
        <f>IF((BO50+BQ50)&gt;(BS50+BR50+BT50+BU50),(BS50+BR50+BT50+BU50),(BO50+BQ50))</f>
        <v>2900</v>
      </c>
      <c r="BY50" s="96">
        <f>IF(BW50,0,BV50)</f>
        <v>25330.218718302793</v>
      </c>
      <c r="BZ50" s="96">
        <f>IF(BY50&gt;0,0,-BV50)</f>
        <v>0</v>
      </c>
      <c r="CA50" s="102">
        <f>IF(AND(NOT(BW49),BW50),1,0)</f>
        <v>0</v>
      </c>
      <c r="CB50" s="103">
        <f>IF(CA50,BN50,CB49)</f>
        <v>0</v>
      </c>
      <c r="CC50" s="105"/>
      <c r="CD50" s="98">
        <f>EDATE(CD49,1)</f>
        <v>41622</v>
      </c>
      <c r="CE50" s="94">
        <f>CO49</f>
        <v>81542.914852792237</v>
      </c>
      <c r="CF50" s="95">
        <f>CF49</f>
        <v>0.05625</v>
      </c>
      <c r="CG50" s="96">
        <f>CE50*CF50/12</f>
        <v>382.2324133724637</v>
      </c>
      <c r="CH50" s="96">
        <f>CH49</f>
        <v>600</v>
      </c>
      <c r="CI50" s="96">
        <f>BZ50</f>
        <v>0</v>
      </c>
      <c r="CJ50" s="71"/>
      <c r="CK50" s="71">
        <f>CK49</f>
        <v>0</v>
      </c>
      <c r="CL50" s="96">
        <f>CE50+CG50-CH50-CI50-CJ50-CK50</f>
        <v>81325.1472661647</v>
      </c>
      <c r="CM50" t="b" s="21">
        <f>IF(CL50&gt;0,FALSE(),TRUE())</f>
        <v>0</v>
      </c>
      <c r="CN50" s="96">
        <f>IF((CE50+CG50)&gt;(CI50+CH50+CJ50+CK50),(CI50+CH50+CJ50+CK50),(CE50+CG50))</f>
        <v>600</v>
      </c>
      <c r="CO50" s="96">
        <f>IF(CM50,0,CL50)</f>
        <v>81325.1472661647</v>
      </c>
      <c r="CP50" s="96">
        <f>IF(CO50&gt;0,0,-CL50)</f>
        <v>0</v>
      </c>
      <c r="CQ50" s="102">
        <f>IF(AND(NOT(CM49),CM50),1,0)</f>
        <v>0</v>
      </c>
      <c r="CR50" s="103">
        <f>IF(CQ50,CD50,CR49)</f>
        <v>0</v>
      </c>
    </row>
    <row r="51" ht="15" customHeight="1">
      <c r="A51" s="99">
        <f>D51+S51+AI51+AY51+BO51+CE51</f>
        <v>106655.3659844675</v>
      </c>
      <c r="B51" s="100">
        <f>D51+S51+AI51+AY51</f>
        <v>0</v>
      </c>
      <c r="C51" s="101">
        <f>EDATE(C50,1)</f>
        <v>41653</v>
      </c>
      <c r="D51" s="94">
        <f>M50</f>
        <v>0</v>
      </c>
      <c r="E51" s="95">
        <f>E50</f>
        <v>0.0349</v>
      </c>
      <c r="F51" s="96">
        <f>D51*E51/12</f>
        <v>0</v>
      </c>
      <c r="G51" s="96">
        <f>G50</f>
        <v>285.44</v>
      </c>
      <c r="H51" s="71"/>
      <c r="I51" s="71">
        <f>I50</f>
        <v>763.87</v>
      </c>
      <c r="J51" s="96">
        <f>D51+F51-G51-H51-I51</f>
        <v>-1049.31</v>
      </c>
      <c r="K51" t="b" s="21">
        <f>IF(J51&gt;0,FALSE(),TRUE())</f>
        <v>1</v>
      </c>
      <c r="L51" s="96">
        <f>IF((D51+F51)&gt;(G51+H51+I51),(G51+H51+I51),(D51+F51))</f>
        <v>0</v>
      </c>
      <c r="M51" s="96">
        <f>IF(K51,0,J51)</f>
        <v>0</v>
      </c>
      <c r="N51" s="96">
        <f>IF(M51&gt;0,0,-J51)</f>
        <v>1049.31</v>
      </c>
      <c r="O51" s="102">
        <f>IF(AND(NOT(K50),K51),1,0)</f>
        <v>0</v>
      </c>
      <c r="P51" s="106">
        <f>IF(O51,C51,P50)</f>
        <v>40738</v>
      </c>
      <c r="Q51" s="104"/>
      <c r="R51" s="98">
        <f>EDATE(R50,1)</f>
        <v>41653</v>
      </c>
      <c r="S51" s="94">
        <f>AC50</f>
        <v>0</v>
      </c>
      <c r="T51" s="95">
        <f>T50</f>
        <v>0.109</v>
      </c>
      <c r="U51" s="96">
        <f>S51*T51/12</f>
        <v>0</v>
      </c>
      <c r="V51" s="96">
        <f>V50</f>
        <v>496</v>
      </c>
      <c r="W51" s="96">
        <f>N51</f>
        <v>1049.31</v>
      </c>
      <c r="X51" s="71"/>
      <c r="Y51" s="71">
        <f>Y50</f>
        <v>0</v>
      </c>
      <c r="Z51" s="96">
        <f>S51+U51-V51-W51-X51-Y51</f>
        <v>-1545.31</v>
      </c>
      <c r="AA51" t="b" s="21">
        <f>IF(Z51&gt;0,FALSE(),TRUE())</f>
        <v>1</v>
      </c>
      <c r="AB51" s="96">
        <f>IF((S51+U51)&gt;(W51+V51+X51+Y51),(W51+V51+X51+Y51),(S51+U51))</f>
        <v>0</v>
      </c>
      <c r="AC51" s="96">
        <f>IF(AA51,0,Z51)</f>
        <v>0</v>
      </c>
      <c r="AD51" s="96">
        <f>IF(AC51&gt;0,0,-Z51)</f>
        <v>1545.31</v>
      </c>
      <c r="AE51" s="102">
        <f>IF(AND(NOT(AA50),AA51),1,0)</f>
        <v>0</v>
      </c>
      <c r="AF51" s="106">
        <f>IF(AE51,R51,AF50)</f>
        <v>40953</v>
      </c>
      <c r="AG51" s="59"/>
      <c r="AH51" s="98">
        <f>EDATE(AH50,1)</f>
        <v>41653</v>
      </c>
      <c r="AI51" s="94">
        <f>AS50</f>
        <v>0</v>
      </c>
      <c r="AJ51" s="95">
        <f>AJ50</f>
        <v>0.089</v>
      </c>
      <c r="AK51" s="96">
        <f>AI51*AJ51/12</f>
        <v>0</v>
      </c>
      <c r="AL51" s="96">
        <f>AL50</f>
        <v>345</v>
      </c>
      <c r="AM51" s="96">
        <f>AD51</f>
        <v>1545.31</v>
      </c>
      <c r="AN51" s="71"/>
      <c r="AO51" s="71">
        <f>AO50</f>
        <v>0</v>
      </c>
      <c r="AP51" s="96">
        <f>AI51+AK51-AL51-AM51-AN51-AO51</f>
        <v>-1890.31</v>
      </c>
      <c r="AQ51" t="b" s="21">
        <f>IF(AP51&gt;0,FALSE(),TRUE())</f>
        <v>1</v>
      </c>
      <c r="AR51" s="96">
        <f>IF((AI51+AK51)&gt;(AM51+AL51+AN51+AO51),(AM51+AL51+AN51+AO51),(AI51+AK51))</f>
        <v>0</v>
      </c>
      <c r="AS51" s="96">
        <f>IF(AQ51,0,AP51)</f>
        <v>0</v>
      </c>
      <c r="AT51" s="96">
        <f>IF(AS51&gt;0,0,-AP51)</f>
        <v>1890.31</v>
      </c>
      <c r="AU51" s="102">
        <f>IF(AND(NOT(AQ50),AQ51),1,0)</f>
        <v>0</v>
      </c>
      <c r="AV51" s="106">
        <f>IF(AU51,AH51,AV50)</f>
        <v>41257</v>
      </c>
      <c r="AW51" s="105"/>
      <c r="AX51" s="98">
        <f>EDATE(AX50,1)</f>
        <v>41653</v>
      </c>
      <c r="AY51" s="94">
        <f>BI50</f>
        <v>0</v>
      </c>
      <c r="AZ51" s="95">
        <f>AZ50</f>
        <v>0.079</v>
      </c>
      <c r="BA51" s="96">
        <f>AY51*AZ51/12</f>
        <v>0</v>
      </c>
      <c r="BB51" s="96">
        <f>BB50</f>
        <v>428</v>
      </c>
      <c r="BC51" s="96">
        <f>AT51</f>
        <v>1890.31</v>
      </c>
      <c r="BD51" s="71"/>
      <c r="BE51" s="71">
        <f>BE50</f>
        <v>0</v>
      </c>
      <c r="BF51" s="96">
        <f>AY51+BA51-BB51-BC51-BD51-BE51</f>
        <v>-2318.31</v>
      </c>
      <c r="BG51" t="b" s="21">
        <f>IF(BF51&gt;0,FALSE(),TRUE())</f>
        <v>1</v>
      </c>
      <c r="BH51" s="96">
        <f>IF((AY51+BA51)&gt;(BC51+BB51+BD51+BE51),(BC51+BB51+BD51+BE51),(AY51+BA51))</f>
        <v>0</v>
      </c>
      <c r="BI51" s="96">
        <f>IF(BG51,0,BF51)</f>
        <v>0</v>
      </c>
      <c r="BJ51" s="96">
        <f>IF(BI51&gt;0,0,-BF51)</f>
        <v>2318.31</v>
      </c>
      <c r="BK51" s="102">
        <f>IF(AND(NOT(BG50),BG51),1,0)</f>
        <v>0</v>
      </c>
      <c r="BL51" s="106">
        <f>IF(BK51,AX51,BL50)</f>
        <v>41469</v>
      </c>
      <c r="BM51" s="105"/>
      <c r="BN51" s="98">
        <f>EDATE(BN50,1)</f>
        <v>41653</v>
      </c>
      <c r="BO51" s="94">
        <f>BY50</f>
        <v>25330.218718302793</v>
      </c>
      <c r="BP51" s="95">
        <f>BP50</f>
        <v>0.06619999999999999</v>
      </c>
      <c r="BQ51" s="96">
        <f>BO51*BP51/12</f>
        <v>139.7383732626371</v>
      </c>
      <c r="BR51" s="96">
        <f>BR50</f>
        <v>581.6900000000001</v>
      </c>
      <c r="BS51" s="96">
        <f>BJ51</f>
        <v>2318.31</v>
      </c>
      <c r="BT51" s="71"/>
      <c r="BU51" s="71">
        <f>BU50</f>
        <v>0</v>
      </c>
      <c r="BV51" s="96">
        <f>BO51+BQ51-BR51-BS51-BT51-BU51</f>
        <v>22569.957091565429</v>
      </c>
      <c r="BW51" t="b" s="21">
        <f>IF(BV51&gt;0,FALSE(),TRUE())</f>
        <v>0</v>
      </c>
      <c r="BX51" s="96">
        <f>IF((BO51+BQ51)&gt;(BS51+BR51+BT51+BU51),(BS51+BR51+BT51+BU51),(BO51+BQ51))</f>
        <v>2900</v>
      </c>
      <c r="BY51" s="96">
        <f>IF(BW51,0,BV51)</f>
        <v>22569.957091565429</v>
      </c>
      <c r="BZ51" s="96">
        <f>IF(BY51&gt;0,0,-BV51)</f>
        <v>0</v>
      </c>
      <c r="CA51" s="102">
        <f>IF(AND(NOT(BW50),BW51),1,0)</f>
        <v>0</v>
      </c>
      <c r="CB51" s="103">
        <f>IF(CA51,BN51,CB50)</f>
        <v>0</v>
      </c>
      <c r="CC51" s="105"/>
      <c r="CD51" s="98">
        <f>EDATE(CD50,1)</f>
        <v>41653</v>
      </c>
      <c r="CE51" s="94">
        <f>CO50</f>
        <v>81325.1472661647</v>
      </c>
      <c r="CF51" s="95">
        <f>CF50</f>
        <v>0.05625</v>
      </c>
      <c r="CG51" s="96">
        <f>CE51*CF51/12</f>
        <v>381.211627810147</v>
      </c>
      <c r="CH51" s="96">
        <f>CH50</f>
        <v>600</v>
      </c>
      <c r="CI51" s="96">
        <f>BZ51</f>
        <v>0</v>
      </c>
      <c r="CJ51" s="71"/>
      <c r="CK51" s="71">
        <f>CK50</f>
        <v>0</v>
      </c>
      <c r="CL51" s="96">
        <f>CE51+CG51-CH51-CI51-CJ51-CK51</f>
        <v>81106.358893974844</v>
      </c>
      <c r="CM51" t="b" s="21">
        <f>IF(CL51&gt;0,FALSE(),TRUE())</f>
        <v>0</v>
      </c>
      <c r="CN51" s="96">
        <f>IF((CE51+CG51)&gt;(CI51+CH51+CJ51+CK51),(CI51+CH51+CJ51+CK51),(CE51+CG51))</f>
        <v>600</v>
      </c>
      <c r="CO51" s="96">
        <f>IF(CM51,0,CL51)</f>
        <v>81106.358893974844</v>
      </c>
      <c r="CP51" s="96">
        <f>IF(CO51&gt;0,0,-CL51)</f>
        <v>0</v>
      </c>
      <c r="CQ51" s="102">
        <f>IF(AND(NOT(CM50),CM51),1,0)</f>
        <v>0</v>
      </c>
      <c r="CR51" s="103">
        <f>IF(CQ51,CD51,CR50)</f>
        <v>0</v>
      </c>
    </row>
    <row r="52" ht="15" customHeight="1">
      <c r="A52" s="99">
        <f>D52+S52+AI52+AY52+BO52+CE52</f>
        <v>103676.3159855403</v>
      </c>
      <c r="B52" s="100">
        <f>D52+S52+AI52+AY52</f>
        <v>0</v>
      </c>
      <c r="C52" s="101">
        <f>EDATE(C51,1)</f>
        <v>41684</v>
      </c>
      <c r="D52" s="94">
        <f>M51</f>
        <v>0</v>
      </c>
      <c r="E52" s="95">
        <f>E51</f>
        <v>0.0349</v>
      </c>
      <c r="F52" s="96">
        <f>D52*E52/12</f>
        <v>0</v>
      </c>
      <c r="G52" s="96">
        <f>G51</f>
        <v>285.44</v>
      </c>
      <c r="H52" s="71"/>
      <c r="I52" s="71">
        <f>I51</f>
        <v>763.87</v>
      </c>
      <c r="J52" s="96">
        <f>D52+F52-G52-H52-I52</f>
        <v>-1049.31</v>
      </c>
      <c r="K52" t="b" s="21">
        <f>IF(J52&gt;0,FALSE(),TRUE())</f>
        <v>1</v>
      </c>
      <c r="L52" s="96">
        <f>IF((D52+F52)&gt;(G52+H52+I52),(G52+H52+I52),(D52+F52))</f>
        <v>0</v>
      </c>
      <c r="M52" s="96">
        <f>IF(K52,0,J52)</f>
        <v>0</v>
      </c>
      <c r="N52" s="96">
        <f>IF(M52&gt;0,0,-J52)</f>
        <v>1049.31</v>
      </c>
      <c r="O52" s="102">
        <f>IF(AND(NOT(K51),K52),1,0)</f>
        <v>0</v>
      </c>
      <c r="P52" s="106">
        <f>IF(O52,C52,P51)</f>
        <v>40738</v>
      </c>
      <c r="Q52" s="104"/>
      <c r="R52" s="98">
        <f>EDATE(R51,1)</f>
        <v>41684</v>
      </c>
      <c r="S52" s="94">
        <f>AC51</f>
        <v>0</v>
      </c>
      <c r="T52" s="95">
        <f>T51</f>
        <v>0.109</v>
      </c>
      <c r="U52" s="96">
        <f>S52*T52/12</f>
        <v>0</v>
      </c>
      <c r="V52" s="96">
        <f>V51</f>
        <v>496</v>
      </c>
      <c r="W52" s="96">
        <f>N52</f>
        <v>1049.31</v>
      </c>
      <c r="X52" s="71"/>
      <c r="Y52" s="71">
        <f>Y51</f>
        <v>0</v>
      </c>
      <c r="Z52" s="96">
        <f>S52+U52-V52-W52-X52-Y52</f>
        <v>-1545.31</v>
      </c>
      <c r="AA52" t="b" s="21">
        <f>IF(Z52&gt;0,FALSE(),TRUE())</f>
        <v>1</v>
      </c>
      <c r="AB52" s="96">
        <f>IF((S52+U52)&gt;(W52+V52+X52+Y52),(W52+V52+X52+Y52),(S52+U52))</f>
        <v>0</v>
      </c>
      <c r="AC52" s="96">
        <f>IF(AA52,0,Z52)</f>
        <v>0</v>
      </c>
      <c r="AD52" s="96">
        <f>IF(AC52&gt;0,0,-Z52)</f>
        <v>1545.31</v>
      </c>
      <c r="AE52" s="102">
        <f>IF(AND(NOT(AA51),AA52),1,0)</f>
        <v>0</v>
      </c>
      <c r="AF52" s="106">
        <f>IF(AE52,R52,AF51)</f>
        <v>40953</v>
      </c>
      <c r="AG52" s="59"/>
      <c r="AH52" s="98">
        <f>EDATE(AH51,1)</f>
        <v>41684</v>
      </c>
      <c r="AI52" s="94">
        <f>AS51</f>
        <v>0</v>
      </c>
      <c r="AJ52" s="95">
        <f>AJ51</f>
        <v>0.089</v>
      </c>
      <c r="AK52" s="96">
        <f>AI52*AJ52/12</f>
        <v>0</v>
      </c>
      <c r="AL52" s="96">
        <f>AL51</f>
        <v>345</v>
      </c>
      <c r="AM52" s="96">
        <f>AD52</f>
        <v>1545.31</v>
      </c>
      <c r="AN52" s="71"/>
      <c r="AO52" s="71">
        <f>AO51</f>
        <v>0</v>
      </c>
      <c r="AP52" s="96">
        <f>AI52+AK52-AL52-AM52-AN52-AO52</f>
        <v>-1890.31</v>
      </c>
      <c r="AQ52" t="b" s="21">
        <f>IF(AP52&gt;0,FALSE(),TRUE())</f>
        <v>1</v>
      </c>
      <c r="AR52" s="96">
        <f>IF((AI52+AK52)&gt;(AM52+AL52+AN52+AO52),(AM52+AL52+AN52+AO52),(AI52+AK52))</f>
        <v>0</v>
      </c>
      <c r="AS52" s="96">
        <f>IF(AQ52,0,AP52)</f>
        <v>0</v>
      </c>
      <c r="AT52" s="96">
        <f>IF(AS52&gt;0,0,-AP52)</f>
        <v>1890.31</v>
      </c>
      <c r="AU52" s="102">
        <f>IF(AND(NOT(AQ51),AQ52),1,0)</f>
        <v>0</v>
      </c>
      <c r="AV52" s="106">
        <f>IF(AU52,AH52,AV51)</f>
        <v>41257</v>
      </c>
      <c r="AW52" s="105"/>
      <c r="AX52" s="98">
        <f>EDATE(AX51,1)</f>
        <v>41684</v>
      </c>
      <c r="AY52" s="94">
        <f>BI51</f>
        <v>0</v>
      </c>
      <c r="AZ52" s="95">
        <f>AZ51</f>
        <v>0.079</v>
      </c>
      <c r="BA52" s="96">
        <f>AY52*AZ52/12</f>
        <v>0</v>
      </c>
      <c r="BB52" s="96">
        <f>BB51</f>
        <v>428</v>
      </c>
      <c r="BC52" s="96">
        <f>AT52</f>
        <v>1890.31</v>
      </c>
      <c r="BD52" s="71"/>
      <c r="BE52" s="71">
        <f>BE51</f>
        <v>0</v>
      </c>
      <c r="BF52" s="96">
        <f>AY52+BA52-BB52-BC52-BD52-BE52</f>
        <v>-2318.31</v>
      </c>
      <c r="BG52" t="b" s="21">
        <f>IF(BF52&gt;0,FALSE(),TRUE())</f>
        <v>1</v>
      </c>
      <c r="BH52" s="96">
        <f>IF((AY52+BA52)&gt;(BC52+BB52+BD52+BE52),(BC52+BB52+BD52+BE52),(AY52+BA52))</f>
        <v>0</v>
      </c>
      <c r="BI52" s="96">
        <f>IF(BG52,0,BF52)</f>
        <v>0</v>
      </c>
      <c r="BJ52" s="96">
        <f>IF(BI52&gt;0,0,-BF52)</f>
        <v>2318.31</v>
      </c>
      <c r="BK52" s="102">
        <f>IF(AND(NOT(BG51),BG52),1,0)</f>
        <v>0</v>
      </c>
      <c r="BL52" s="106">
        <f>IF(BK52,AX52,BL51)</f>
        <v>41469</v>
      </c>
      <c r="BM52" s="105"/>
      <c r="BN52" s="98">
        <f>EDATE(BN51,1)</f>
        <v>41684</v>
      </c>
      <c r="BO52" s="94">
        <f>BY51</f>
        <v>22569.957091565429</v>
      </c>
      <c r="BP52" s="95">
        <f>BP51</f>
        <v>0.06619999999999999</v>
      </c>
      <c r="BQ52" s="96">
        <f>BO52*BP52/12</f>
        <v>124.5109299551359</v>
      </c>
      <c r="BR52" s="96">
        <f>BR51</f>
        <v>581.6900000000001</v>
      </c>
      <c r="BS52" s="96">
        <f>BJ52</f>
        <v>2318.31</v>
      </c>
      <c r="BT52" s="71"/>
      <c r="BU52" s="71">
        <f>BU51</f>
        <v>0</v>
      </c>
      <c r="BV52" s="96">
        <f>BO52+BQ52-BR52-BS52-BT52-BU52</f>
        <v>19794.468021520566</v>
      </c>
      <c r="BW52" t="b" s="21">
        <f>IF(BV52&gt;0,FALSE(),TRUE())</f>
        <v>0</v>
      </c>
      <c r="BX52" s="96">
        <f>IF((BO52+BQ52)&gt;(BS52+BR52+BT52+BU52),(BS52+BR52+BT52+BU52),(BO52+BQ52))</f>
        <v>2900</v>
      </c>
      <c r="BY52" s="96">
        <f>IF(BW52,0,BV52)</f>
        <v>19794.468021520566</v>
      </c>
      <c r="BZ52" s="96">
        <f>IF(BY52&gt;0,0,-BV52)</f>
        <v>0</v>
      </c>
      <c r="CA52" s="102">
        <f>IF(AND(NOT(BW51),BW52),1,0)</f>
        <v>0</v>
      </c>
      <c r="CB52" s="103">
        <f>IF(CA52,BN52,CB51)</f>
        <v>0</v>
      </c>
      <c r="CC52" s="105"/>
      <c r="CD52" s="98">
        <f>EDATE(CD51,1)</f>
        <v>41684</v>
      </c>
      <c r="CE52" s="94">
        <f>CO51</f>
        <v>81106.358893974844</v>
      </c>
      <c r="CF52" s="95">
        <f>CF51</f>
        <v>0.05625</v>
      </c>
      <c r="CG52" s="96">
        <f>CE52*CF52/12</f>
        <v>380.1860573155071</v>
      </c>
      <c r="CH52" s="96">
        <f>CH51</f>
        <v>600</v>
      </c>
      <c r="CI52" s="96">
        <f>BZ52</f>
        <v>0</v>
      </c>
      <c r="CJ52" s="71"/>
      <c r="CK52" s="71">
        <f>CK51</f>
        <v>0</v>
      </c>
      <c r="CL52" s="96">
        <f>CE52+CG52-CH52-CI52-CJ52-CK52</f>
        <v>80886.544951290358</v>
      </c>
      <c r="CM52" t="b" s="21">
        <f>IF(CL52&gt;0,FALSE(),TRUE())</f>
        <v>0</v>
      </c>
      <c r="CN52" s="96">
        <f>IF((CE52+CG52)&gt;(CI52+CH52+CJ52+CK52),(CI52+CH52+CJ52+CK52),(CE52+CG52))</f>
        <v>600</v>
      </c>
      <c r="CO52" s="96">
        <f>IF(CM52,0,CL52)</f>
        <v>80886.544951290358</v>
      </c>
      <c r="CP52" s="96">
        <f>IF(CO52&gt;0,0,-CL52)</f>
        <v>0</v>
      </c>
      <c r="CQ52" s="102">
        <f>IF(AND(NOT(CM51),CM52),1,0)</f>
        <v>0</v>
      </c>
      <c r="CR52" s="103">
        <f>IF(CQ52,CD52,CR51)</f>
        <v>0</v>
      </c>
    </row>
    <row r="53" ht="15" customHeight="1">
      <c r="A53" s="99">
        <f>D53+S53+AI53+AY53+BO53+CE53</f>
        <v>100681.0129728109</v>
      </c>
      <c r="B53" s="100">
        <f>D53+S53+AI53+AY53</f>
        <v>0</v>
      </c>
      <c r="C53" s="101">
        <f>EDATE(C52,1)</f>
        <v>41712</v>
      </c>
      <c r="D53" s="94">
        <f>M52</f>
        <v>0</v>
      </c>
      <c r="E53" s="95">
        <f>E52</f>
        <v>0.0349</v>
      </c>
      <c r="F53" s="96">
        <f>D53*E53/12</f>
        <v>0</v>
      </c>
      <c r="G53" s="96">
        <f>G52</f>
        <v>285.44</v>
      </c>
      <c r="H53" s="71"/>
      <c r="I53" s="71">
        <f>I52</f>
        <v>763.87</v>
      </c>
      <c r="J53" s="96">
        <f>D53+F53-G53-H53-I53</f>
        <v>-1049.31</v>
      </c>
      <c r="K53" t="b" s="21">
        <f>IF(J53&gt;0,FALSE(),TRUE())</f>
        <v>1</v>
      </c>
      <c r="L53" s="96">
        <f>IF((D53+F53)&gt;(G53+H53+I53),(G53+H53+I53),(D53+F53))</f>
        <v>0</v>
      </c>
      <c r="M53" s="96">
        <f>IF(K53,0,J53)</f>
        <v>0</v>
      </c>
      <c r="N53" s="96">
        <f>IF(M53&gt;0,0,-J53)</f>
        <v>1049.31</v>
      </c>
      <c r="O53" s="102">
        <f>IF(AND(NOT(K52),K53),1,0)</f>
        <v>0</v>
      </c>
      <c r="P53" s="106">
        <f>IF(O53,C53,P52)</f>
        <v>40738</v>
      </c>
      <c r="Q53" s="104"/>
      <c r="R53" s="98">
        <f>EDATE(R52,1)</f>
        <v>41712</v>
      </c>
      <c r="S53" s="94">
        <f>AC52</f>
        <v>0</v>
      </c>
      <c r="T53" s="95">
        <f>T52</f>
        <v>0.109</v>
      </c>
      <c r="U53" s="96">
        <f>S53*T53/12</f>
        <v>0</v>
      </c>
      <c r="V53" s="96">
        <f>V52</f>
        <v>496</v>
      </c>
      <c r="W53" s="96">
        <f>N53</f>
        <v>1049.31</v>
      </c>
      <c r="X53" s="71"/>
      <c r="Y53" s="71">
        <f>Y52</f>
        <v>0</v>
      </c>
      <c r="Z53" s="96">
        <f>S53+U53-V53-W53-X53-Y53</f>
        <v>-1545.31</v>
      </c>
      <c r="AA53" t="b" s="21">
        <f>IF(Z53&gt;0,FALSE(),TRUE())</f>
        <v>1</v>
      </c>
      <c r="AB53" s="96">
        <f>IF((S53+U53)&gt;(W53+V53+X53+Y53),(W53+V53+X53+Y53),(S53+U53))</f>
        <v>0</v>
      </c>
      <c r="AC53" s="96">
        <f>IF(AA53,0,Z53)</f>
        <v>0</v>
      </c>
      <c r="AD53" s="96">
        <f>IF(AC53&gt;0,0,-Z53)</f>
        <v>1545.31</v>
      </c>
      <c r="AE53" s="102">
        <f>IF(AND(NOT(AA52),AA53),1,0)</f>
        <v>0</v>
      </c>
      <c r="AF53" s="106">
        <f>IF(AE53,R53,AF52)</f>
        <v>40953</v>
      </c>
      <c r="AG53" s="59"/>
      <c r="AH53" s="98">
        <f>EDATE(AH52,1)</f>
        <v>41712</v>
      </c>
      <c r="AI53" s="94">
        <f>AS52</f>
        <v>0</v>
      </c>
      <c r="AJ53" s="95">
        <f>AJ52</f>
        <v>0.089</v>
      </c>
      <c r="AK53" s="96">
        <f>AI53*AJ53/12</f>
        <v>0</v>
      </c>
      <c r="AL53" s="96">
        <f>AL52</f>
        <v>345</v>
      </c>
      <c r="AM53" s="96">
        <f>AD53</f>
        <v>1545.31</v>
      </c>
      <c r="AN53" s="71"/>
      <c r="AO53" s="71">
        <f>AO52</f>
        <v>0</v>
      </c>
      <c r="AP53" s="96">
        <f>AI53+AK53-AL53-AM53-AN53-AO53</f>
        <v>-1890.31</v>
      </c>
      <c r="AQ53" t="b" s="21">
        <f>IF(AP53&gt;0,FALSE(),TRUE())</f>
        <v>1</v>
      </c>
      <c r="AR53" s="96">
        <f>IF((AI53+AK53)&gt;(AM53+AL53+AN53+AO53),(AM53+AL53+AN53+AO53),(AI53+AK53))</f>
        <v>0</v>
      </c>
      <c r="AS53" s="96">
        <f>IF(AQ53,0,AP53)</f>
        <v>0</v>
      </c>
      <c r="AT53" s="96">
        <f>IF(AS53&gt;0,0,-AP53)</f>
        <v>1890.31</v>
      </c>
      <c r="AU53" s="102">
        <f>IF(AND(NOT(AQ52),AQ53),1,0)</f>
        <v>0</v>
      </c>
      <c r="AV53" s="106">
        <f>IF(AU53,AH53,AV52)</f>
        <v>41257</v>
      </c>
      <c r="AW53" s="105"/>
      <c r="AX53" s="98">
        <f>EDATE(AX52,1)</f>
        <v>41712</v>
      </c>
      <c r="AY53" s="94">
        <f>BI52</f>
        <v>0</v>
      </c>
      <c r="AZ53" s="95">
        <f>AZ52</f>
        <v>0.079</v>
      </c>
      <c r="BA53" s="96">
        <f>AY53*AZ53/12</f>
        <v>0</v>
      </c>
      <c r="BB53" s="96">
        <f>BB52</f>
        <v>428</v>
      </c>
      <c r="BC53" s="96">
        <f>AT53</f>
        <v>1890.31</v>
      </c>
      <c r="BD53" s="71"/>
      <c r="BE53" s="71">
        <f>BE52</f>
        <v>0</v>
      </c>
      <c r="BF53" s="96">
        <f>AY53+BA53-BB53-BC53-BD53-BE53</f>
        <v>-2318.31</v>
      </c>
      <c r="BG53" t="b" s="21">
        <f>IF(BF53&gt;0,FALSE(),TRUE())</f>
        <v>1</v>
      </c>
      <c r="BH53" s="96">
        <f>IF((AY53+BA53)&gt;(BC53+BB53+BD53+BE53),(BC53+BB53+BD53+BE53),(AY53+BA53))</f>
        <v>0</v>
      </c>
      <c r="BI53" s="96">
        <f>IF(BG53,0,BF53)</f>
        <v>0</v>
      </c>
      <c r="BJ53" s="96">
        <f>IF(BI53&gt;0,0,-BF53)</f>
        <v>2318.31</v>
      </c>
      <c r="BK53" s="102">
        <f>IF(AND(NOT(BG52),BG53),1,0)</f>
        <v>0</v>
      </c>
      <c r="BL53" s="106">
        <f>IF(BK53,AX53,BL52)</f>
        <v>41469</v>
      </c>
      <c r="BM53" s="105"/>
      <c r="BN53" s="98">
        <f>EDATE(BN52,1)</f>
        <v>41712</v>
      </c>
      <c r="BO53" s="94">
        <f>BY52</f>
        <v>19794.468021520566</v>
      </c>
      <c r="BP53" s="95">
        <f>BP52</f>
        <v>0.06619999999999999</v>
      </c>
      <c r="BQ53" s="96">
        <f>BO53*BP53/12</f>
        <v>109.1994819187218</v>
      </c>
      <c r="BR53" s="96">
        <f>BR52</f>
        <v>581.6900000000001</v>
      </c>
      <c r="BS53" s="96">
        <f>BJ53</f>
        <v>2318.31</v>
      </c>
      <c r="BT53" s="71"/>
      <c r="BU53" s="71">
        <f>BU52</f>
        <v>0</v>
      </c>
      <c r="BV53" s="96">
        <f>BO53+BQ53-BR53-BS53-BT53-BU53</f>
        <v>17003.667503439287</v>
      </c>
      <c r="BW53" t="b" s="21">
        <f>IF(BV53&gt;0,FALSE(),TRUE())</f>
        <v>0</v>
      </c>
      <c r="BX53" s="96">
        <f>IF((BO53+BQ53)&gt;(BS53+BR53+BT53+BU53),(BS53+BR53+BT53+BU53),(BO53+BQ53))</f>
        <v>2900</v>
      </c>
      <c r="BY53" s="96">
        <f>IF(BW53,0,BV53)</f>
        <v>17003.667503439287</v>
      </c>
      <c r="BZ53" s="96">
        <f>IF(BY53&gt;0,0,-BV53)</f>
        <v>0</v>
      </c>
      <c r="CA53" s="102">
        <f>IF(AND(NOT(BW52),BW53),1,0)</f>
        <v>0</v>
      </c>
      <c r="CB53" s="103">
        <f>IF(CA53,BN53,CB52)</f>
        <v>0</v>
      </c>
      <c r="CC53" s="105"/>
      <c r="CD53" s="98">
        <f>EDATE(CD52,1)</f>
        <v>41712</v>
      </c>
      <c r="CE53" s="94">
        <f>CO52</f>
        <v>80886.544951290358</v>
      </c>
      <c r="CF53" s="95">
        <f>CF52</f>
        <v>0.05625</v>
      </c>
      <c r="CG53" s="96">
        <f>CE53*CF53/12</f>
        <v>379.1556794591736</v>
      </c>
      <c r="CH53" s="96">
        <f>CH52</f>
        <v>600</v>
      </c>
      <c r="CI53" s="96">
        <f>BZ53</f>
        <v>0</v>
      </c>
      <c r="CJ53" s="71"/>
      <c r="CK53" s="71">
        <f>CK52</f>
        <v>0</v>
      </c>
      <c r="CL53" s="96">
        <f>CE53+CG53-CH53-CI53-CJ53-CK53</f>
        <v>80665.700630749532</v>
      </c>
      <c r="CM53" t="b" s="21">
        <f>IF(CL53&gt;0,FALSE(),TRUE())</f>
        <v>0</v>
      </c>
      <c r="CN53" s="96">
        <f>IF((CE53+CG53)&gt;(CI53+CH53+CJ53+CK53),(CI53+CH53+CJ53+CK53),(CE53+CG53))</f>
        <v>600</v>
      </c>
      <c r="CO53" s="96">
        <f>IF(CM53,0,CL53)</f>
        <v>80665.700630749532</v>
      </c>
      <c r="CP53" s="96">
        <f>IF(CO53&gt;0,0,-CL53)</f>
        <v>0</v>
      </c>
      <c r="CQ53" s="102">
        <f>IF(AND(NOT(CM52),CM53),1,0)</f>
        <v>0</v>
      </c>
      <c r="CR53" s="103">
        <f>IF(CQ53,CD53,CR52)</f>
        <v>0</v>
      </c>
    </row>
    <row r="54" ht="15" customHeight="1">
      <c r="A54" s="99">
        <f>D54+S54+AI54+AY54+BO54+CE54</f>
        <v>97669.368134188815</v>
      </c>
      <c r="B54" s="100">
        <f>D54+S54+AI54+AY54</f>
        <v>0</v>
      </c>
      <c r="C54" s="101">
        <f>EDATE(C53,1)</f>
        <v>41743</v>
      </c>
      <c r="D54" s="94">
        <f>M53</f>
        <v>0</v>
      </c>
      <c r="E54" s="95">
        <f>E53</f>
        <v>0.0349</v>
      </c>
      <c r="F54" s="96">
        <f>D54*E54/12</f>
        <v>0</v>
      </c>
      <c r="G54" s="96">
        <f>G53</f>
        <v>285.44</v>
      </c>
      <c r="H54" s="71"/>
      <c r="I54" s="71">
        <f>I53</f>
        <v>763.87</v>
      </c>
      <c r="J54" s="96">
        <f>D54+F54-G54-H54-I54</f>
        <v>-1049.31</v>
      </c>
      <c r="K54" t="b" s="21">
        <f>IF(J54&gt;0,FALSE(),TRUE())</f>
        <v>1</v>
      </c>
      <c r="L54" s="96">
        <f>IF((D54+F54)&gt;(G54+H54+I54),(G54+H54+I54),(D54+F54))</f>
        <v>0</v>
      </c>
      <c r="M54" s="96">
        <f>IF(K54,0,J54)</f>
        <v>0</v>
      </c>
      <c r="N54" s="96">
        <f>IF(M54&gt;0,0,-J54)</f>
        <v>1049.31</v>
      </c>
      <c r="O54" s="102">
        <f>IF(AND(NOT(K53),K54),1,0)</f>
        <v>0</v>
      </c>
      <c r="P54" s="106">
        <f>IF(O54,C54,P53)</f>
        <v>40738</v>
      </c>
      <c r="Q54" s="104"/>
      <c r="R54" s="98">
        <f>EDATE(R53,1)</f>
        <v>41743</v>
      </c>
      <c r="S54" s="94">
        <f>AC53</f>
        <v>0</v>
      </c>
      <c r="T54" s="95">
        <f>T53</f>
        <v>0.109</v>
      </c>
      <c r="U54" s="96">
        <f>S54*T54/12</f>
        <v>0</v>
      </c>
      <c r="V54" s="96">
        <f>V53</f>
        <v>496</v>
      </c>
      <c r="W54" s="96">
        <f>N54</f>
        <v>1049.31</v>
      </c>
      <c r="X54" s="71"/>
      <c r="Y54" s="71">
        <f>Y53</f>
        <v>0</v>
      </c>
      <c r="Z54" s="96">
        <f>S54+U54-V54-W54-X54-Y54</f>
        <v>-1545.31</v>
      </c>
      <c r="AA54" t="b" s="21">
        <f>IF(Z54&gt;0,FALSE(),TRUE())</f>
        <v>1</v>
      </c>
      <c r="AB54" s="96">
        <f>IF((S54+U54)&gt;(W54+V54+X54+Y54),(W54+V54+X54+Y54),(S54+U54))</f>
        <v>0</v>
      </c>
      <c r="AC54" s="96">
        <f>IF(AA54,0,Z54)</f>
        <v>0</v>
      </c>
      <c r="AD54" s="96">
        <f>IF(AC54&gt;0,0,-Z54)</f>
        <v>1545.31</v>
      </c>
      <c r="AE54" s="102">
        <f>IF(AND(NOT(AA53),AA54),1,0)</f>
        <v>0</v>
      </c>
      <c r="AF54" s="106">
        <f>IF(AE54,R54,AF53)</f>
        <v>40953</v>
      </c>
      <c r="AG54" s="59"/>
      <c r="AH54" s="98">
        <f>EDATE(AH53,1)</f>
        <v>41743</v>
      </c>
      <c r="AI54" s="94">
        <f>AS53</f>
        <v>0</v>
      </c>
      <c r="AJ54" s="95">
        <f>AJ53</f>
        <v>0.089</v>
      </c>
      <c r="AK54" s="96">
        <f>AI54*AJ54/12</f>
        <v>0</v>
      </c>
      <c r="AL54" s="96">
        <f>AL53</f>
        <v>345</v>
      </c>
      <c r="AM54" s="96">
        <f>AD54</f>
        <v>1545.31</v>
      </c>
      <c r="AN54" s="71"/>
      <c r="AO54" s="71">
        <f>AO53</f>
        <v>0</v>
      </c>
      <c r="AP54" s="96">
        <f>AI54+AK54-AL54-AM54-AN54-AO54</f>
        <v>-1890.31</v>
      </c>
      <c r="AQ54" t="b" s="21">
        <f>IF(AP54&gt;0,FALSE(),TRUE())</f>
        <v>1</v>
      </c>
      <c r="AR54" s="96">
        <f>IF((AI54+AK54)&gt;(AM54+AL54+AN54+AO54),(AM54+AL54+AN54+AO54),(AI54+AK54))</f>
        <v>0</v>
      </c>
      <c r="AS54" s="96">
        <f>IF(AQ54,0,AP54)</f>
        <v>0</v>
      </c>
      <c r="AT54" s="96">
        <f>IF(AS54&gt;0,0,-AP54)</f>
        <v>1890.31</v>
      </c>
      <c r="AU54" s="102">
        <f>IF(AND(NOT(AQ53),AQ54),1,0)</f>
        <v>0</v>
      </c>
      <c r="AV54" s="106">
        <f>IF(AU54,AH54,AV53)</f>
        <v>41257</v>
      </c>
      <c r="AW54" s="105"/>
      <c r="AX54" s="98">
        <f>EDATE(AX53,1)</f>
        <v>41743</v>
      </c>
      <c r="AY54" s="94">
        <f>BI53</f>
        <v>0</v>
      </c>
      <c r="AZ54" s="95">
        <f>AZ53</f>
        <v>0.079</v>
      </c>
      <c r="BA54" s="96">
        <f>AY54*AZ54/12</f>
        <v>0</v>
      </c>
      <c r="BB54" s="96">
        <f>BB53</f>
        <v>428</v>
      </c>
      <c r="BC54" s="96">
        <f>AT54</f>
        <v>1890.31</v>
      </c>
      <c r="BD54" s="71"/>
      <c r="BE54" s="71">
        <f>BE53</f>
        <v>0</v>
      </c>
      <c r="BF54" s="96">
        <f>AY54+BA54-BB54-BC54-BD54-BE54</f>
        <v>-2318.31</v>
      </c>
      <c r="BG54" t="b" s="21">
        <f>IF(BF54&gt;0,FALSE(),TRUE())</f>
        <v>1</v>
      </c>
      <c r="BH54" s="96">
        <f>IF((AY54+BA54)&gt;(BC54+BB54+BD54+BE54),(BC54+BB54+BD54+BE54),(AY54+BA54))</f>
        <v>0</v>
      </c>
      <c r="BI54" s="96">
        <f>IF(BG54,0,BF54)</f>
        <v>0</v>
      </c>
      <c r="BJ54" s="96">
        <f>IF(BI54&gt;0,0,-BF54)</f>
        <v>2318.31</v>
      </c>
      <c r="BK54" s="102">
        <f>IF(AND(NOT(BG53),BG54),1,0)</f>
        <v>0</v>
      </c>
      <c r="BL54" s="106">
        <f>IF(BK54,AX54,BL53)</f>
        <v>41469</v>
      </c>
      <c r="BM54" s="105"/>
      <c r="BN54" s="98">
        <f>EDATE(BN53,1)</f>
        <v>41743</v>
      </c>
      <c r="BO54" s="94">
        <f>BY53</f>
        <v>17003.667503439287</v>
      </c>
      <c r="BP54" s="95">
        <f>BP53</f>
        <v>0.06619999999999999</v>
      </c>
      <c r="BQ54" s="96">
        <f>BO54*BP54/12</f>
        <v>93.80356572730672</v>
      </c>
      <c r="BR54" s="96">
        <f>BR53</f>
        <v>581.6900000000001</v>
      </c>
      <c r="BS54" s="96">
        <f>BJ54</f>
        <v>2318.31</v>
      </c>
      <c r="BT54" s="71"/>
      <c r="BU54" s="71">
        <f>BU53</f>
        <v>0</v>
      </c>
      <c r="BV54" s="96">
        <f>BO54+BQ54-BR54-BS54-BT54-BU54</f>
        <v>14197.4710691666</v>
      </c>
      <c r="BW54" t="b" s="21">
        <f>IF(BV54&gt;0,FALSE(),TRUE())</f>
        <v>0</v>
      </c>
      <c r="BX54" s="96">
        <f>IF((BO54+BQ54)&gt;(BS54+BR54+BT54+BU54),(BS54+BR54+BT54+BU54),(BO54+BQ54))</f>
        <v>2900</v>
      </c>
      <c r="BY54" s="96">
        <f>IF(BW54,0,BV54)</f>
        <v>14197.4710691666</v>
      </c>
      <c r="BZ54" s="96">
        <f>IF(BY54&gt;0,0,-BV54)</f>
        <v>0</v>
      </c>
      <c r="CA54" s="102">
        <f>IF(AND(NOT(BW53),BW54),1,0)</f>
        <v>0</v>
      </c>
      <c r="CB54" s="103">
        <f>IF(CA54,BN54,CB53)</f>
        <v>0</v>
      </c>
      <c r="CC54" s="105"/>
      <c r="CD54" s="98">
        <f>EDATE(CD53,1)</f>
        <v>41743</v>
      </c>
      <c r="CE54" s="94">
        <f>CO53</f>
        <v>80665.700630749532</v>
      </c>
      <c r="CF54" s="95">
        <f>CF53</f>
        <v>0.05625</v>
      </c>
      <c r="CG54" s="96">
        <f>CE54*CF54/12</f>
        <v>378.1204717066385</v>
      </c>
      <c r="CH54" s="96">
        <f>CH53</f>
        <v>600</v>
      </c>
      <c r="CI54" s="96">
        <f>BZ54</f>
        <v>0</v>
      </c>
      <c r="CJ54" s="71"/>
      <c r="CK54" s="71">
        <f>CK53</f>
        <v>0</v>
      </c>
      <c r="CL54" s="96">
        <f>CE54+CG54-CH54-CI54-CJ54-CK54</f>
        <v>80443.821102456175</v>
      </c>
      <c r="CM54" t="b" s="21">
        <f>IF(CL54&gt;0,FALSE(),TRUE())</f>
        <v>0</v>
      </c>
      <c r="CN54" s="96">
        <f>IF((CE54+CG54)&gt;(CI54+CH54+CJ54+CK54),(CI54+CH54+CJ54+CK54),(CE54+CG54))</f>
        <v>600</v>
      </c>
      <c r="CO54" s="96">
        <f>IF(CM54,0,CL54)</f>
        <v>80443.821102456175</v>
      </c>
      <c r="CP54" s="96">
        <f>IF(CO54&gt;0,0,-CL54)</f>
        <v>0</v>
      </c>
      <c r="CQ54" s="102">
        <f>IF(AND(NOT(CM53),CM54),1,0)</f>
        <v>0</v>
      </c>
      <c r="CR54" s="103">
        <f>IF(CQ54,CD54,CR53)</f>
        <v>0</v>
      </c>
    </row>
    <row r="55" ht="15" customHeight="1">
      <c r="A55" s="99">
        <f>D55+S55+AI55+AY55+BO55+CE55</f>
        <v>94641.292171622772</v>
      </c>
      <c r="B55" s="100">
        <f>D55+S55+AI55+AY55</f>
        <v>0</v>
      </c>
      <c r="C55" s="101">
        <f>EDATE(C54,1)</f>
        <v>41773</v>
      </c>
      <c r="D55" s="94">
        <f>M54</f>
        <v>0</v>
      </c>
      <c r="E55" s="95">
        <f>E54</f>
        <v>0.0349</v>
      </c>
      <c r="F55" s="96">
        <f>D55*E55/12</f>
        <v>0</v>
      </c>
      <c r="G55" s="96">
        <f>G54</f>
        <v>285.44</v>
      </c>
      <c r="H55" s="71"/>
      <c r="I55" s="71">
        <f>I54</f>
        <v>763.87</v>
      </c>
      <c r="J55" s="96">
        <f>D55+F55-G55-H55-I55</f>
        <v>-1049.31</v>
      </c>
      <c r="K55" t="b" s="21">
        <f>IF(J55&gt;0,FALSE(),TRUE())</f>
        <v>1</v>
      </c>
      <c r="L55" s="96">
        <f>IF((D55+F55)&gt;(G55+H55+I55),(G55+H55+I55),(D55+F55))</f>
        <v>0</v>
      </c>
      <c r="M55" s="96">
        <f>IF(K55,0,J55)</f>
        <v>0</v>
      </c>
      <c r="N55" s="96">
        <f>IF(M55&gt;0,0,-J55)</f>
        <v>1049.31</v>
      </c>
      <c r="O55" s="102">
        <f>IF(AND(NOT(K54),K55),1,0)</f>
        <v>0</v>
      </c>
      <c r="P55" s="106">
        <f>IF(O55,C55,P54)</f>
        <v>40738</v>
      </c>
      <c r="Q55" s="104"/>
      <c r="R55" s="98">
        <f>EDATE(R54,1)</f>
        <v>41773</v>
      </c>
      <c r="S55" s="94">
        <f>AC54</f>
        <v>0</v>
      </c>
      <c r="T55" s="95">
        <f>T54</f>
        <v>0.109</v>
      </c>
      <c r="U55" s="96">
        <f>S55*T55/12</f>
        <v>0</v>
      </c>
      <c r="V55" s="96">
        <f>V54</f>
        <v>496</v>
      </c>
      <c r="W55" s="96">
        <f>N55</f>
        <v>1049.31</v>
      </c>
      <c r="X55" s="71"/>
      <c r="Y55" s="71">
        <f>Y54</f>
        <v>0</v>
      </c>
      <c r="Z55" s="96">
        <f>S55+U55-V55-W55-X55-Y55</f>
        <v>-1545.31</v>
      </c>
      <c r="AA55" t="b" s="21">
        <f>IF(Z55&gt;0,FALSE(),TRUE())</f>
        <v>1</v>
      </c>
      <c r="AB55" s="96">
        <f>IF((S55+U55)&gt;(W55+V55+X55+Y55),(W55+V55+X55+Y55),(S55+U55))</f>
        <v>0</v>
      </c>
      <c r="AC55" s="96">
        <f>IF(AA55,0,Z55)</f>
        <v>0</v>
      </c>
      <c r="AD55" s="96">
        <f>IF(AC55&gt;0,0,-Z55)</f>
        <v>1545.31</v>
      </c>
      <c r="AE55" s="102">
        <f>IF(AND(NOT(AA54),AA55),1,0)</f>
        <v>0</v>
      </c>
      <c r="AF55" s="106">
        <f>IF(AE55,R55,AF54)</f>
        <v>40953</v>
      </c>
      <c r="AG55" s="59"/>
      <c r="AH55" s="98">
        <f>EDATE(AH54,1)</f>
        <v>41773</v>
      </c>
      <c r="AI55" s="94">
        <f>AS54</f>
        <v>0</v>
      </c>
      <c r="AJ55" s="95">
        <f>AJ54</f>
        <v>0.089</v>
      </c>
      <c r="AK55" s="96">
        <f>AI55*AJ55/12</f>
        <v>0</v>
      </c>
      <c r="AL55" s="96">
        <f>AL54</f>
        <v>345</v>
      </c>
      <c r="AM55" s="96">
        <f>AD55</f>
        <v>1545.31</v>
      </c>
      <c r="AN55" s="71"/>
      <c r="AO55" s="71">
        <f>AO54</f>
        <v>0</v>
      </c>
      <c r="AP55" s="96">
        <f>AI55+AK55-AL55-AM55-AN55-AO55</f>
        <v>-1890.31</v>
      </c>
      <c r="AQ55" t="b" s="21">
        <f>IF(AP55&gt;0,FALSE(),TRUE())</f>
        <v>1</v>
      </c>
      <c r="AR55" s="96">
        <f>IF((AI55+AK55)&gt;(AM55+AL55+AN55+AO55),(AM55+AL55+AN55+AO55),(AI55+AK55))</f>
        <v>0</v>
      </c>
      <c r="AS55" s="96">
        <f>IF(AQ55,0,AP55)</f>
        <v>0</v>
      </c>
      <c r="AT55" s="96">
        <f>IF(AS55&gt;0,0,-AP55)</f>
        <v>1890.31</v>
      </c>
      <c r="AU55" s="102">
        <f>IF(AND(NOT(AQ54),AQ55),1,0)</f>
        <v>0</v>
      </c>
      <c r="AV55" s="106">
        <f>IF(AU55,AH55,AV54)</f>
        <v>41257</v>
      </c>
      <c r="AW55" s="105"/>
      <c r="AX55" s="98">
        <f>EDATE(AX54,1)</f>
        <v>41773</v>
      </c>
      <c r="AY55" s="94">
        <f>BI54</f>
        <v>0</v>
      </c>
      <c r="AZ55" s="95">
        <f>AZ54</f>
        <v>0.079</v>
      </c>
      <c r="BA55" s="96">
        <f>AY55*AZ55/12</f>
        <v>0</v>
      </c>
      <c r="BB55" s="96">
        <f>BB54</f>
        <v>428</v>
      </c>
      <c r="BC55" s="96">
        <f>AT55</f>
        <v>1890.31</v>
      </c>
      <c r="BD55" s="71"/>
      <c r="BE55" s="71">
        <f>BE54</f>
        <v>0</v>
      </c>
      <c r="BF55" s="96">
        <f>AY55+BA55-BB55-BC55-BD55-BE55</f>
        <v>-2318.31</v>
      </c>
      <c r="BG55" t="b" s="21">
        <f>IF(BF55&gt;0,FALSE(),TRUE())</f>
        <v>1</v>
      </c>
      <c r="BH55" s="96">
        <f>IF((AY55+BA55)&gt;(BC55+BB55+BD55+BE55),(BC55+BB55+BD55+BE55),(AY55+BA55))</f>
        <v>0</v>
      </c>
      <c r="BI55" s="96">
        <f>IF(BG55,0,BF55)</f>
        <v>0</v>
      </c>
      <c r="BJ55" s="96">
        <f>IF(BI55&gt;0,0,-BF55)</f>
        <v>2318.31</v>
      </c>
      <c r="BK55" s="102">
        <f>IF(AND(NOT(BG54),BG55),1,0)</f>
        <v>0</v>
      </c>
      <c r="BL55" s="106">
        <f>IF(BK55,AX55,BL54)</f>
        <v>41469</v>
      </c>
      <c r="BM55" s="105"/>
      <c r="BN55" s="98">
        <f>EDATE(BN54,1)</f>
        <v>41773</v>
      </c>
      <c r="BO55" s="94">
        <f>BY54</f>
        <v>14197.4710691666</v>
      </c>
      <c r="BP55" s="95">
        <f>BP54</f>
        <v>0.06619999999999999</v>
      </c>
      <c r="BQ55" s="96">
        <f>BO55*BP55/12</f>
        <v>78.3227153982357</v>
      </c>
      <c r="BR55" s="96">
        <f>BR54</f>
        <v>581.6900000000001</v>
      </c>
      <c r="BS55" s="96">
        <f>BJ55</f>
        <v>2318.31</v>
      </c>
      <c r="BT55" s="71"/>
      <c r="BU55" s="71">
        <f>BU54</f>
        <v>0</v>
      </c>
      <c r="BV55" s="96">
        <f>BO55+BQ55-BR55-BS55-BT55-BU55</f>
        <v>11375.793784564830</v>
      </c>
      <c r="BW55" t="b" s="21">
        <f>IF(BV55&gt;0,FALSE(),TRUE())</f>
        <v>0</v>
      </c>
      <c r="BX55" s="96">
        <f>IF((BO55+BQ55)&gt;(BS55+BR55+BT55+BU55),(BS55+BR55+BT55+BU55),(BO55+BQ55))</f>
        <v>2900</v>
      </c>
      <c r="BY55" s="96">
        <f>IF(BW55,0,BV55)</f>
        <v>11375.793784564830</v>
      </c>
      <c r="BZ55" s="96">
        <f>IF(BY55&gt;0,0,-BV55)</f>
        <v>0</v>
      </c>
      <c r="CA55" s="102">
        <f>IF(AND(NOT(BW54),BW55),1,0)</f>
        <v>0</v>
      </c>
      <c r="CB55" s="103">
        <f>IF(CA55,BN55,CB54)</f>
        <v>0</v>
      </c>
      <c r="CC55" s="105"/>
      <c r="CD55" s="98">
        <f>EDATE(CD54,1)</f>
        <v>41773</v>
      </c>
      <c r="CE55" s="94">
        <f>CO54</f>
        <v>80443.821102456175</v>
      </c>
      <c r="CF55" s="95">
        <f>CF54</f>
        <v>0.05625</v>
      </c>
      <c r="CG55" s="96">
        <f>CE55*CF55/12</f>
        <v>377.0804114177633</v>
      </c>
      <c r="CH55" s="96">
        <f>CH54</f>
        <v>600</v>
      </c>
      <c r="CI55" s="96">
        <f>BZ55</f>
        <v>0</v>
      </c>
      <c r="CJ55" s="71"/>
      <c r="CK55" s="71">
        <f>CK54</f>
        <v>0</v>
      </c>
      <c r="CL55" s="96">
        <f>CE55+CG55-CH55-CI55-CJ55-CK55</f>
        <v>80220.901513873934</v>
      </c>
      <c r="CM55" t="b" s="21">
        <f>IF(CL55&gt;0,FALSE(),TRUE())</f>
        <v>0</v>
      </c>
      <c r="CN55" s="96">
        <f>IF((CE55+CG55)&gt;(CI55+CH55+CJ55+CK55),(CI55+CH55+CJ55+CK55),(CE55+CG55))</f>
        <v>600</v>
      </c>
      <c r="CO55" s="96">
        <f>IF(CM55,0,CL55)</f>
        <v>80220.901513873934</v>
      </c>
      <c r="CP55" s="96">
        <f>IF(CO55&gt;0,0,-CL55)</f>
        <v>0</v>
      </c>
      <c r="CQ55" s="102">
        <f>IF(AND(NOT(CM54),CM55),1,0)</f>
        <v>0</v>
      </c>
      <c r="CR55" s="103">
        <f>IF(CQ55,CD55,CR54)</f>
        <v>0</v>
      </c>
    </row>
    <row r="56" ht="15" customHeight="1">
      <c r="A56" s="99">
        <f>D56+S56+AI56+AY56+BO56+CE56</f>
        <v>91596.695298438761</v>
      </c>
      <c r="B56" s="100">
        <f>D56+S56+AI56+AY56</f>
        <v>0</v>
      </c>
      <c r="C56" s="101">
        <f>EDATE(C55,1)</f>
        <v>41804</v>
      </c>
      <c r="D56" s="94">
        <f>M55</f>
        <v>0</v>
      </c>
      <c r="E56" s="95">
        <f>E55</f>
        <v>0.0349</v>
      </c>
      <c r="F56" s="96">
        <f>D56*E56/12</f>
        <v>0</v>
      </c>
      <c r="G56" s="96">
        <f>G55</f>
        <v>285.44</v>
      </c>
      <c r="H56" s="71"/>
      <c r="I56" s="71">
        <f>I55</f>
        <v>763.87</v>
      </c>
      <c r="J56" s="96">
        <f>D56+F56-G56-H56-I56</f>
        <v>-1049.31</v>
      </c>
      <c r="K56" t="b" s="21">
        <f>IF(J56&gt;0,FALSE(),TRUE())</f>
        <v>1</v>
      </c>
      <c r="L56" s="96">
        <f>IF((D56+F56)&gt;(G56+H56+I56),(G56+H56+I56),(D56+F56))</f>
        <v>0</v>
      </c>
      <c r="M56" s="96">
        <f>IF(K56,0,J56)</f>
        <v>0</v>
      </c>
      <c r="N56" s="96">
        <f>IF(M56&gt;0,0,-J56)</f>
        <v>1049.31</v>
      </c>
      <c r="O56" s="102">
        <f>IF(AND(NOT(K55),K56),1,0)</f>
        <v>0</v>
      </c>
      <c r="P56" s="106">
        <f>IF(O56,C56,P55)</f>
        <v>40738</v>
      </c>
      <c r="Q56" s="104"/>
      <c r="R56" s="98">
        <f>EDATE(R55,1)</f>
        <v>41804</v>
      </c>
      <c r="S56" s="94">
        <f>AC55</f>
        <v>0</v>
      </c>
      <c r="T56" s="95">
        <f>T55</f>
        <v>0.109</v>
      </c>
      <c r="U56" s="96">
        <f>S56*T56/12</f>
        <v>0</v>
      </c>
      <c r="V56" s="96">
        <f>V55</f>
        <v>496</v>
      </c>
      <c r="W56" s="96">
        <f>N56</f>
        <v>1049.31</v>
      </c>
      <c r="X56" s="71"/>
      <c r="Y56" s="71">
        <f>Y55</f>
        <v>0</v>
      </c>
      <c r="Z56" s="96">
        <f>S56+U56-V56-W56-X56-Y56</f>
        <v>-1545.31</v>
      </c>
      <c r="AA56" t="b" s="21">
        <f>IF(Z56&gt;0,FALSE(),TRUE())</f>
        <v>1</v>
      </c>
      <c r="AB56" s="96">
        <f>IF((S56+U56)&gt;(W56+V56+X56+Y56),(W56+V56+X56+Y56),(S56+U56))</f>
        <v>0</v>
      </c>
      <c r="AC56" s="96">
        <f>IF(AA56,0,Z56)</f>
        <v>0</v>
      </c>
      <c r="AD56" s="96">
        <f>IF(AC56&gt;0,0,-Z56)</f>
        <v>1545.31</v>
      </c>
      <c r="AE56" s="102">
        <f>IF(AND(NOT(AA55),AA56),1,0)</f>
        <v>0</v>
      </c>
      <c r="AF56" s="106">
        <f>IF(AE56,R56,AF55)</f>
        <v>40953</v>
      </c>
      <c r="AG56" s="59"/>
      <c r="AH56" s="98">
        <f>EDATE(AH55,1)</f>
        <v>41804</v>
      </c>
      <c r="AI56" s="94">
        <f>AS55</f>
        <v>0</v>
      </c>
      <c r="AJ56" s="95">
        <f>AJ55</f>
        <v>0.089</v>
      </c>
      <c r="AK56" s="96">
        <f>AI56*AJ56/12</f>
        <v>0</v>
      </c>
      <c r="AL56" s="96">
        <f>AL55</f>
        <v>345</v>
      </c>
      <c r="AM56" s="96">
        <f>AD56</f>
        <v>1545.31</v>
      </c>
      <c r="AN56" s="71"/>
      <c r="AO56" s="71">
        <f>AO55</f>
        <v>0</v>
      </c>
      <c r="AP56" s="96">
        <f>AI56+AK56-AL56-AM56-AN56-AO56</f>
        <v>-1890.31</v>
      </c>
      <c r="AQ56" t="b" s="21">
        <f>IF(AP56&gt;0,FALSE(),TRUE())</f>
        <v>1</v>
      </c>
      <c r="AR56" s="96">
        <f>IF((AI56+AK56)&gt;(AM56+AL56+AN56+AO56),(AM56+AL56+AN56+AO56),(AI56+AK56))</f>
        <v>0</v>
      </c>
      <c r="AS56" s="96">
        <f>IF(AQ56,0,AP56)</f>
        <v>0</v>
      </c>
      <c r="AT56" s="96">
        <f>IF(AS56&gt;0,0,-AP56)</f>
        <v>1890.31</v>
      </c>
      <c r="AU56" s="102">
        <f>IF(AND(NOT(AQ55),AQ56),1,0)</f>
        <v>0</v>
      </c>
      <c r="AV56" s="106">
        <f>IF(AU56,AH56,AV55)</f>
        <v>41257</v>
      </c>
      <c r="AW56" s="105"/>
      <c r="AX56" s="98">
        <f>EDATE(AX55,1)</f>
        <v>41804</v>
      </c>
      <c r="AY56" s="94">
        <f>BI55</f>
        <v>0</v>
      </c>
      <c r="AZ56" s="95">
        <f>AZ55</f>
        <v>0.079</v>
      </c>
      <c r="BA56" s="96">
        <f>AY56*AZ56/12</f>
        <v>0</v>
      </c>
      <c r="BB56" s="96">
        <f>BB55</f>
        <v>428</v>
      </c>
      <c r="BC56" s="96">
        <f>AT56</f>
        <v>1890.31</v>
      </c>
      <c r="BD56" s="71"/>
      <c r="BE56" s="71">
        <f>BE55</f>
        <v>0</v>
      </c>
      <c r="BF56" s="96">
        <f>AY56+BA56-BB56-BC56-BD56-BE56</f>
        <v>-2318.31</v>
      </c>
      <c r="BG56" t="b" s="21">
        <f>IF(BF56&gt;0,FALSE(),TRUE())</f>
        <v>1</v>
      </c>
      <c r="BH56" s="96">
        <f>IF((AY56+BA56)&gt;(BC56+BB56+BD56+BE56),(BC56+BB56+BD56+BE56),(AY56+BA56))</f>
        <v>0</v>
      </c>
      <c r="BI56" s="96">
        <f>IF(BG56,0,BF56)</f>
        <v>0</v>
      </c>
      <c r="BJ56" s="96">
        <f>IF(BI56&gt;0,0,-BF56)</f>
        <v>2318.31</v>
      </c>
      <c r="BK56" s="102">
        <f>IF(AND(NOT(BG55),BG56),1,0)</f>
        <v>0</v>
      </c>
      <c r="BL56" s="106">
        <f>IF(BK56,AX56,BL55)</f>
        <v>41469</v>
      </c>
      <c r="BM56" s="105"/>
      <c r="BN56" s="98">
        <f>EDATE(BN55,1)</f>
        <v>41804</v>
      </c>
      <c r="BO56" s="94">
        <f>BY55</f>
        <v>11375.793784564830</v>
      </c>
      <c r="BP56" s="95">
        <f>BP55</f>
        <v>0.06619999999999999</v>
      </c>
      <c r="BQ56" s="96">
        <f>BO56*BP56/12</f>
        <v>62.75646237818265</v>
      </c>
      <c r="BR56" s="96">
        <f>BR55</f>
        <v>581.6900000000001</v>
      </c>
      <c r="BS56" s="96">
        <f>BJ56</f>
        <v>2318.31</v>
      </c>
      <c r="BT56" s="71"/>
      <c r="BU56" s="71">
        <f>BU55</f>
        <v>0</v>
      </c>
      <c r="BV56" s="96">
        <f>BO56+BQ56-BR56-BS56-BT56-BU56</f>
        <v>8538.550246943012</v>
      </c>
      <c r="BW56" t="b" s="21">
        <f>IF(BV56&gt;0,FALSE(),TRUE())</f>
        <v>0</v>
      </c>
      <c r="BX56" s="96">
        <f>IF((BO56+BQ56)&gt;(BS56+BR56+BT56+BU56),(BS56+BR56+BT56+BU56),(BO56+BQ56))</f>
        <v>2900</v>
      </c>
      <c r="BY56" s="96">
        <f>IF(BW56,0,BV56)</f>
        <v>8538.550246943012</v>
      </c>
      <c r="BZ56" s="96">
        <f>IF(BY56&gt;0,0,-BV56)</f>
        <v>0</v>
      </c>
      <c r="CA56" s="102">
        <f>IF(AND(NOT(BW55),BW56),1,0)</f>
        <v>0</v>
      </c>
      <c r="CB56" s="103">
        <f>IF(CA56,BN56,CB55)</f>
        <v>0</v>
      </c>
      <c r="CC56" s="105"/>
      <c r="CD56" s="98">
        <f>EDATE(CD55,1)</f>
        <v>41804</v>
      </c>
      <c r="CE56" s="94">
        <f>CO55</f>
        <v>80220.901513873934</v>
      </c>
      <c r="CF56" s="95">
        <f>CF55</f>
        <v>0.05625</v>
      </c>
      <c r="CG56" s="96">
        <f>CE56*CF56/12</f>
        <v>376.035475846284</v>
      </c>
      <c r="CH56" s="96">
        <f>CH55</f>
        <v>600</v>
      </c>
      <c r="CI56" s="96">
        <f>BZ56</f>
        <v>0</v>
      </c>
      <c r="CJ56" s="71"/>
      <c r="CK56" s="71">
        <f>CK55</f>
        <v>0</v>
      </c>
      <c r="CL56" s="96">
        <f>CE56+CG56-CH56-CI56-CJ56-CK56</f>
        <v>79996.936989720212</v>
      </c>
      <c r="CM56" t="b" s="21">
        <f>IF(CL56&gt;0,FALSE(),TRUE())</f>
        <v>0</v>
      </c>
      <c r="CN56" s="96">
        <f>IF((CE56+CG56)&gt;(CI56+CH56+CJ56+CK56),(CI56+CH56+CJ56+CK56),(CE56+CG56))</f>
        <v>600</v>
      </c>
      <c r="CO56" s="96">
        <f>IF(CM56,0,CL56)</f>
        <v>79996.936989720212</v>
      </c>
      <c r="CP56" s="96">
        <f>IF(CO56&gt;0,0,-CL56)</f>
        <v>0</v>
      </c>
      <c r="CQ56" s="102">
        <f>IF(AND(NOT(CM55),CM56),1,0)</f>
        <v>0</v>
      </c>
      <c r="CR56" s="103">
        <f>IF(CQ56,CD56,CR55)</f>
        <v>0</v>
      </c>
    </row>
    <row r="57" ht="15" customHeight="1">
      <c r="A57" s="99">
        <f>D57+S57+AI57+AY57+BO57+CE57</f>
        <v>88535.487236663219</v>
      </c>
      <c r="B57" s="100">
        <f>D57+S57+AI57+AY57</f>
        <v>0</v>
      </c>
      <c r="C57" s="101">
        <f>EDATE(C56,1)</f>
        <v>41834</v>
      </c>
      <c r="D57" s="94">
        <f>M56</f>
        <v>0</v>
      </c>
      <c r="E57" s="95">
        <f>E56</f>
        <v>0.0349</v>
      </c>
      <c r="F57" s="96">
        <f>D57*E57/12</f>
        <v>0</v>
      </c>
      <c r="G57" s="96">
        <f>G56</f>
        <v>285.44</v>
      </c>
      <c r="H57" s="71"/>
      <c r="I57" s="71">
        <f>I56</f>
        <v>763.87</v>
      </c>
      <c r="J57" s="96">
        <f>D57+F57-G57-H57-I57</f>
        <v>-1049.31</v>
      </c>
      <c r="K57" t="b" s="21">
        <f>IF(J57&gt;0,FALSE(),TRUE())</f>
        <v>1</v>
      </c>
      <c r="L57" s="96">
        <f>IF((D57+F57)&gt;(G57+H57+I57),(G57+H57+I57),(D57+F57))</f>
        <v>0</v>
      </c>
      <c r="M57" s="96">
        <f>IF(K57,0,J57)</f>
        <v>0</v>
      </c>
      <c r="N57" s="96">
        <f>IF(M57&gt;0,0,-J57)</f>
        <v>1049.31</v>
      </c>
      <c r="O57" s="102">
        <f>IF(AND(NOT(K56),K57),1,0)</f>
        <v>0</v>
      </c>
      <c r="P57" s="106">
        <f>IF(O57,C57,P56)</f>
        <v>40738</v>
      </c>
      <c r="Q57" s="104"/>
      <c r="R57" s="98">
        <f>EDATE(R56,1)</f>
        <v>41834</v>
      </c>
      <c r="S57" s="94">
        <f>AC56</f>
        <v>0</v>
      </c>
      <c r="T57" s="95">
        <f>T56</f>
        <v>0.109</v>
      </c>
      <c r="U57" s="96">
        <f>S57*T57/12</f>
        <v>0</v>
      </c>
      <c r="V57" s="96">
        <f>V56</f>
        <v>496</v>
      </c>
      <c r="W57" s="96">
        <f>N57</f>
        <v>1049.31</v>
      </c>
      <c r="X57" s="71"/>
      <c r="Y57" s="71">
        <f>Y56</f>
        <v>0</v>
      </c>
      <c r="Z57" s="96">
        <f>S57+U57-V57-W57-X57-Y57</f>
        <v>-1545.31</v>
      </c>
      <c r="AA57" t="b" s="21">
        <f>IF(Z57&gt;0,FALSE(),TRUE())</f>
        <v>1</v>
      </c>
      <c r="AB57" s="96">
        <f>IF((S57+U57)&gt;(W57+V57+X57+Y57),(W57+V57+X57+Y57),(S57+U57))</f>
        <v>0</v>
      </c>
      <c r="AC57" s="96">
        <f>IF(AA57,0,Z57)</f>
        <v>0</v>
      </c>
      <c r="AD57" s="96">
        <f>IF(AC57&gt;0,0,-Z57)</f>
        <v>1545.31</v>
      </c>
      <c r="AE57" s="102">
        <f>IF(AND(NOT(AA56),AA57),1,0)</f>
        <v>0</v>
      </c>
      <c r="AF57" s="106">
        <f>IF(AE57,R57,AF56)</f>
        <v>40953</v>
      </c>
      <c r="AG57" s="59"/>
      <c r="AH57" s="98">
        <f>EDATE(AH56,1)</f>
        <v>41834</v>
      </c>
      <c r="AI57" s="94">
        <f>AS56</f>
        <v>0</v>
      </c>
      <c r="AJ57" s="95">
        <f>AJ56</f>
        <v>0.089</v>
      </c>
      <c r="AK57" s="96">
        <f>AI57*AJ57/12</f>
        <v>0</v>
      </c>
      <c r="AL57" s="96">
        <f>AL56</f>
        <v>345</v>
      </c>
      <c r="AM57" s="96">
        <f>AD57</f>
        <v>1545.31</v>
      </c>
      <c r="AN57" s="71"/>
      <c r="AO57" s="71">
        <f>AO56</f>
        <v>0</v>
      </c>
      <c r="AP57" s="96">
        <f>AI57+AK57-AL57-AM57-AN57-AO57</f>
        <v>-1890.31</v>
      </c>
      <c r="AQ57" t="b" s="21">
        <f>IF(AP57&gt;0,FALSE(),TRUE())</f>
        <v>1</v>
      </c>
      <c r="AR57" s="96">
        <f>IF((AI57+AK57)&gt;(AM57+AL57+AN57+AO57),(AM57+AL57+AN57+AO57),(AI57+AK57))</f>
        <v>0</v>
      </c>
      <c r="AS57" s="96">
        <f>IF(AQ57,0,AP57)</f>
        <v>0</v>
      </c>
      <c r="AT57" s="96">
        <f>IF(AS57&gt;0,0,-AP57)</f>
        <v>1890.31</v>
      </c>
      <c r="AU57" s="102">
        <f>IF(AND(NOT(AQ56),AQ57),1,0)</f>
        <v>0</v>
      </c>
      <c r="AV57" s="106">
        <f>IF(AU57,AH57,AV56)</f>
        <v>41257</v>
      </c>
      <c r="AW57" s="105"/>
      <c r="AX57" s="98">
        <f>EDATE(AX56,1)</f>
        <v>41834</v>
      </c>
      <c r="AY57" s="94">
        <f>BI56</f>
        <v>0</v>
      </c>
      <c r="AZ57" s="95">
        <f>AZ56</f>
        <v>0.079</v>
      </c>
      <c r="BA57" s="96">
        <f>AY57*AZ57/12</f>
        <v>0</v>
      </c>
      <c r="BB57" s="96">
        <f>BB56</f>
        <v>428</v>
      </c>
      <c r="BC57" s="96">
        <f>AT57</f>
        <v>1890.31</v>
      </c>
      <c r="BD57" s="71"/>
      <c r="BE57" s="71">
        <f>BE56</f>
        <v>0</v>
      </c>
      <c r="BF57" s="96">
        <f>AY57+BA57-BB57-BC57-BD57-BE57</f>
        <v>-2318.31</v>
      </c>
      <c r="BG57" t="b" s="21">
        <f>IF(BF57&gt;0,FALSE(),TRUE())</f>
        <v>1</v>
      </c>
      <c r="BH57" s="96">
        <f>IF((AY57+BA57)&gt;(BC57+BB57+BD57+BE57),(BC57+BB57+BD57+BE57),(AY57+BA57))</f>
        <v>0</v>
      </c>
      <c r="BI57" s="96">
        <f>IF(BG57,0,BF57)</f>
        <v>0</v>
      </c>
      <c r="BJ57" s="96">
        <f>IF(BI57&gt;0,0,-BF57)</f>
        <v>2318.31</v>
      </c>
      <c r="BK57" s="102">
        <f>IF(AND(NOT(BG56),BG57),1,0)</f>
        <v>0</v>
      </c>
      <c r="BL57" s="106">
        <f>IF(BK57,AX57,BL56)</f>
        <v>41469</v>
      </c>
      <c r="BM57" s="105"/>
      <c r="BN57" s="98">
        <f>EDATE(BN56,1)</f>
        <v>41834</v>
      </c>
      <c r="BO57" s="94">
        <f>BY56</f>
        <v>8538.550246943012</v>
      </c>
      <c r="BP57" s="95">
        <f>BP56</f>
        <v>0.06619999999999999</v>
      </c>
      <c r="BQ57" s="96">
        <f>BO57*BP57/12</f>
        <v>47.10433552896895</v>
      </c>
      <c r="BR57" s="96">
        <f>BR56</f>
        <v>581.6900000000001</v>
      </c>
      <c r="BS57" s="96">
        <f>BJ57</f>
        <v>2318.31</v>
      </c>
      <c r="BT57" s="71"/>
      <c r="BU57" s="71">
        <f>BU56</f>
        <v>0</v>
      </c>
      <c r="BV57" s="96">
        <f>BO57+BQ57-BR57-BS57-BT57-BU57</f>
        <v>5685.654582471981</v>
      </c>
      <c r="BW57" t="b" s="21">
        <f>IF(BV57&gt;0,FALSE(),TRUE())</f>
        <v>0</v>
      </c>
      <c r="BX57" s="96">
        <f>IF((BO57+BQ57)&gt;(BS57+BR57+BT57+BU57),(BS57+BR57+BT57+BU57),(BO57+BQ57))</f>
        <v>2900</v>
      </c>
      <c r="BY57" s="96">
        <f>IF(BW57,0,BV57)</f>
        <v>5685.654582471981</v>
      </c>
      <c r="BZ57" s="96">
        <f>IF(BY57&gt;0,0,-BV57)</f>
        <v>0</v>
      </c>
      <c r="CA57" s="102">
        <f>IF(AND(NOT(BW56),BW57),1,0)</f>
        <v>0</v>
      </c>
      <c r="CB57" s="103">
        <f>IF(CA57,BN57,CB56)</f>
        <v>0</v>
      </c>
      <c r="CC57" s="105"/>
      <c r="CD57" s="98">
        <f>EDATE(CD56,1)</f>
        <v>41834</v>
      </c>
      <c r="CE57" s="94">
        <f>CO56</f>
        <v>79996.936989720212</v>
      </c>
      <c r="CF57" s="95">
        <f>CF56</f>
        <v>0.05625</v>
      </c>
      <c r="CG57" s="96">
        <f>CE57*CF57/12</f>
        <v>374.9856421393135</v>
      </c>
      <c r="CH57" s="96">
        <f>CH56</f>
        <v>600</v>
      </c>
      <c r="CI57" s="96">
        <f>BZ57</f>
        <v>0</v>
      </c>
      <c r="CJ57" s="71"/>
      <c r="CK57" s="71">
        <f>CK56</f>
        <v>0</v>
      </c>
      <c r="CL57" s="96">
        <f>CE57+CG57-CH57-CI57-CJ57-CK57</f>
        <v>79771.922631859532</v>
      </c>
      <c r="CM57" t="b" s="21">
        <f>IF(CL57&gt;0,FALSE(),TRUE())</f>
        <v>0</v>
      </c>
      <c r="CN57" s="96">
        <f>IF((CE57+CG57)&gt;(CI57+CH57+CJ57+CK57),(CI57+CH57+CJ57+CK57),(CE57+CG57))</f>
        <v>600</v>
      </c>
      <c r="CO57" s="96">
        <f>IF(CM57,0,CL57)</f>
        <v>79771.922631859532</v>
      </c>
      <c r="CP57" s="96">
        <f>IF(CO57&gt;0,0,-CL57)</f>
        <v>0</v>
      </c>
      <c r="CQ57" s="102">
        <f>IF(AND(NOT(CM56),CM57),1,0)</f>
        <v>0</v>
      </c>
      <c r="CR57" s="103">
        <f>IF(CQ57,CD57,CR56)</f>
        <v>0</v>
      </c>
    </row>
    <row r="58" ht="15" customHeight="1">
      <c r="A58" s="99">
        <f>D58+S58+AI58+AY58+BO58+CE58</f>
        <v>85457.577214331512</v>
      </c>
      <c r="B58" s="100">
        <f>D58+S58+AI58+AY58</f>
        <v>0</v>
      </c>
      <c r="C58" s="101">
        <f>EDATE(C57,1)</f>
        <v>41865</v>
      </c>
      <c r="D58" s="94">
        <f>M57</f>
        <v>0</v>
      </c>
      <c r="E58" s="95">
        <f>E57</f>
        <v>0.0349</v>
      </c>
      <c r="F58" s="96">
        <f>D58*E58/12</f>
        <v>0</v>
      </c>
      <c r="G58" s="96">
        <f>G57</f>
        <v>285.44</v>
      </c>
      <c r="H58" s="71"/>
      <c r="I58" s="71">
        <f>I57</f>
        <v>763.87</v>
      </c>
      <c r="J58" s="96">
        <f>D58+F58-G58-H58-I58</f>
        <v>-1049.31</v>
      </c>
      <c r="K58" t="b" s="21">
        <f>IF(J58&gt;0,FALSE(),TRUE())</f>
        <v>1</v>
      </c>
      <c r="L58" s="96">
        <f>IF((D58+F58)&gt;(G58+H58+I58),(G58+H58+I58),(D58+F58))</f>
        <v>0</v>
      </c>
      <c r="M58" s="96">
        <f>IF(K58,0,J58)</f>
        <v>0</v>
      </c>
      <c r="N58" s="96">
        <f>IF(M58&gt;0,0,-J58)</f>
        <v>1049.31</v>
      </c>
      <c r="O58" s="102">
        <f>IF(AND(NOT(K57),K58),1,0)</f>
        <v>0</v>
      </c>
      <c r="P58" s="106">
        <f>IF(O58,C58,P57)</f>
        <v>40738</v>
      </c>
      <c r="Q58" s="104"/>
      <c r="R58" s="98">
        <f>EDATE(R57,1)</f>
        <v>41865</v>
      </c>
      <c r="S58" s="94">
        <f>AC57</f>
        <v>0</v>
      </c>
      <c r="T58" s="95">
        <f>T57</f>
        <v>0.109</v>
      </c>
      <c r="U58" s="96">
        <f>S58*T58/12</f>
        <v>0</v>
      </c>
      <c r="V58" s="96">
        <f>V57</f>
        <v>496</v>
      </c>
      <c r="W58" s="96">
        <f>N58</f>
        <v>1049.31</v>
      </c>
      <c r="X58" s="71"/>
      <c r="Y58" s="71">
        <f>Y57</f>
        <v>0</v>
      </c>
      <c r="Z58" s="96">
        <f>S58+U58-V58-W58-X58-Y58</f>
        <v>-1545.31</v>
      </c>
      <c r="AA58" t="b" s="21">
        <f>IF(Z58&gt;0,FALSE(),TRUE())</f>
        <v>1</v>
      </c>
      <c r="AB58" s="96">
        <f>IF((S58+U58)&gt;(W58+V58+X58+Y58),(W58+V58+X58+Y58),(S58+U58))</f>
        <v>0</v>
      </c>
      <c r="AC58" s="96">
        <f>IF(AA58,0,Z58)</f>
        <v>0</v>
      </c>
      <c r="AD58" s="96">
        <f>IF(AC58&gt;0,0,-Z58)</f>
        <v>1545.31</v>
      </c>
      <c r="AE58" s="102">
        <f>IF(AND(NOT(AA57),AA58),1,0)</f>
        <v>0</v>
      </c>
      <c r="AF58" s="106">
        <f>IF(AE58,R58,AF57)</f>
        <v>40953</v>
      </c>
      <c r="AG58" s="59"/>
      <c r="AH58" s="98">
        <f>EDATE(AH57,1)</f>
        <v>41865</v>
      </c>
      <c r="AI58" s="94">
        <f>AS57</f>
        <v>0</v>
      </c>
      <c r="AJ58" s="95">
        <f>AJ57</f>
        <v>0.089</v>
      </c>
      <c r="AK58" s="96">
        <f>AI58*AJ58/12</f>
        <v>0</v>
      </c>
      <c r="AL58" s="96">
        <f>AL57</f>
        <v>345</v>
      </c>
      <c r="AM58" s="96">
        <f>AD58</f>
        <v>1545.31</v>
      </c>
      <c r="AN58" s="71"/>
      <c r="AO58" s="71">
        <f>AO57</f>
        <v>0</v>
      </c>
      <c r="AP58" s="96">
        <f>AI58+AK58-AL58-AM58-AN58-AO58</f>
        <v>-1890.31</v>
      </c>
      <c r="AQ58" t="b" s="21">
        <f>IF(AP58&gt;0,FALSE(),TRUE())</f>
        <v>1</v>
      </c>
      <c r="AR58" s="96">
        <f>IF((AI58+AK58)&gt;(AM58+AL58+AN58+AO58),(AM58+AL58+AN58+AO58),(AI58+AK58))</f>
        <v>0</v>
      </c>
      <c r="AS58" s="96">
        <f>IF(AQ58,0,AP58)</f>
        <v>0</v>
      </c>
      <c r="AT58" s="96">
        <f>IF(AS58&gt;0,0,-AP58)</f>
        <v>1890.31</v>
      </c>
      <c r="AU58" s="102">
        <f>IF(AND(NOT(AQ57),AQ58),1,0)</f>
        <v>0</v>
      </c>
      <c r="AV58" s="106">
        <f>IF(AU58,AH58,AV57)</f>
        <v>41257</v>
      </c>
      <c r="AW58" s="105"/>
      <c r="AX58" s="98">
        <f>EDATE(AX57,1)</f>
        <v>41865</v>
      </c>
      <c r="AY58" s="94">
        <f>BI57</f>
        <v>0</v>
      </c>
      <c r="AZ58" s="95">
        <f>AZ57</f>
        <v>0.079</v>
      </c>
      <c r="BA58" s="96">
        <f>AY58*AZ58/12</f>
        <v>0</v>
      </c>
      <c r="BB58" s="96">
        <f>BB57</f>
        <v>428</v>
      </c>
      <c r="BC58" s="96">
        <f>AT58</f>
        <v>1890.31</v>
      </c>
      <c r="BD58" s="71"/>
      <c r="BE58" s="71">
        <f>BE57</f>
        <v>0</v>
      </c>
      <c r="BF58" s="96">
        <f>AY58+BA58-BB58-BC58-BD58-BE58</f>
        <v>-2318.31</v>
      </c>
      <c r="BG58" t="b" s="21">
        <f>IF(BF58&gt;0,FALSE(),TRUE())</f>
        <v>1</v>
      </c>
      <c r="BH58" s="96">
        <f>IF((AY58+BA58)&gt;(BC58+BB58+BD58+BE58),(BC58+BB58+BD58+BE58),(AY58+BA58))</f>
        <v>0</v>
      </c>
      <c r="BI58" s="96">
        <f>IF(BG58,0,BF58)</f>
        <v>0</v>
      </c>
      <c r="BJ58" s="96">
        <f>IF(BI58&gt;0,0,-BF58)</f>
        <v>2318.31</v>
      </c>
      <c r="BK58" s="102">
        <f>IF(AND(NOT(BG57),BG58),1,0)</f>
        <v>0</v>
      </c>
      <c r="BL58" s="106">
        <f>IF(BK58,AX58,BL57)</f>
        <v>41469</v>
      </c>
      <c r="BM58" s="105"/>
      <c r="BN58" s="98">
        <f>EDATE(BN57,1)</f>
        <v>41865</v>
      </c>
      <c r="BO58" s="94">
        <f>BY57</f>
        <v>5685.654582471981</v>
      </c>
      <c r="BP58" s="95">
        <f>BP57</f>
        <v>0.06619999999999999</v>
      </c>
      <c r="BQ58" s="96">
        <f>BO58*BP58/12</f>
        <v>31.36586111330376</v>
      </c>
      <c r="BR58" s="96">
        <f>BR57</f>
        <v>581.6900000000001</v>
      </c>
      <c r="BS58" s="96">
        <f>BJ58</f>
        <v>2318.31</v>
      </c>
      <c r="BT58" s="71"/>
      <c r="BU58" s="71">
        <f>BU57</f>
        <v>0</v>
      </c>
      <c r="BV58" s="96">
        <f>BO58+BQ58-BR58-BS58-BT58-BU58</f>
        <v>2817.020443585286</v>
      </c>
      <c r="BW58" t="b" s="21">
        <f>IF(BV58&gt;0,FALSE(),TRUE())</f>
        <v>0</v>
      </c>
      <c r="BX58" s="96">
        <f>IF((BO58+BQ58)&gt;(BS58+BR58+BT58+BU58),(BS58+BR58+BT58+BU58),(BO58+BQ58))</f>
        <v>2900</v>
      </c>
      <c r="BY58" s="96">
        <f>IF(BW58,0,BV58)</f>
        <v>2817.020443585286</v>
      </c>
      <c r="BZ58" s="96">
        <f>IF(BY58&gt;0,0,-BV58)</f>
        <v>0</v>
      </c>
      <c r="CA58" s="102">
        <f>IF(AND(NOT(BW57),BW58),1,0)</f>
        <v>0</v>
      </c>
      <c r="CB58" s="103">
        <f>IF(CA58,BN58,CB57)</f>
        <v>0</v>
      </c>
      <c r="CC58" s="105"/>
      <c r="CD58" s="98">
        <f>EDATE(CD57,1)</f>
        <v>41865</v>
      </c>
      <c r="CE58" s="94">
        <f>CO57</f>
        <v>79771.922631859532</v>
      </c>
      <c r="CF58" s="95">
        <f>CF57</f>
        <v>0.05625</v>
      </c>
      <c r="CG58" s="96">
        <f>CE58*CF58/12</f>
        <v>373.9308873368416</v>
      </c>
      <c r="CH58" s="96">
        <f>CH57</f>
        <v>600</v>
      </c>
      <c r="CI58" s="96">
        <f>BZ58</f>
        <v>0</v>
      </c>
      <c r="CJ58" s="71"/>
      <c r="CK58" s="71">
        <f>CK57</f>
        <v>0</v>
      </c>
      <c r="CL58" s="96">
        <f>CE58+CG58-CH58-CI58-CJ58-CK58</f>
        <v>79545.853519196375</v>
      </c>
      <c r="CM58" t="b" s="21">
        <f>IF(CL58&gt;0,FALSE(),TRUE())</f>
        <v>0</v>
      </c>
      <c r="CN58" s="96">
        <f>IF((CE58+CG58)&gt;(CI58+CH58+CJ58+CK58),(CI58+CH58+CJ58+CK58),(CE58+CG58))</f>
        <v>600</v>
      </c>
      <c r="CO58" s="96">
        <f>IF(CM58,0,CL58)</f>
        <v>79545.853519196375</v>
      </c>
      <c r="CP58" s="96">
        <f>IF(CO58&gt;0,0,-CL58)</f>
        <v>0</v>
      </c>
      <c r="CQ58" s="102">
        <f>IF(AND(NOT(CM57),CM58),1,0)</f>
        <v>0</v>
      </c>
      <c r="CR58" s="103">
        <f>IF(CQ58,CD58,CR57)</f>
        <v>0</v>
      </c>
    </row>
    <row r="59" ht="15" customHeight="1">
      <c r="A59" s="99">
        <f>D59+S59+AI59+AY59+BO59+CE59</f>
        <v>82362.873962781654</v>
      </c>
      <c r="B59" s="100">
        <f>D59+S59+AI59+AY59</f>
        <v>0</v>
      </c>
      <c r="C59" s="101">
        <f>EDATE(C58,1)</f>
        <v>41896</v>
      </c>
      <c r="D59" s="94">
        <f>M58</f>
        <v>0</v>
      </c>
      <c r="E59" s="95">
        <f>E58</f>
        <v>0.0349</v>
      </c>
      <c r="F59" s="96">
        <f>D59*E59/12</f>
        <v>0</v>
      </c>
      <c r="G59" s="96">
        <f>G58</f>
        <v>285.44</v>
      </c>
      <c r="H59" s="71"/>
      <c r="I59" s="71">
        <f>I58</f>
        <v>763.87</v>
      </c>
      <c r="J59" s="96">
        <f>D59+F59-G59-H59-I59</f>
        <v>-1049.31</v>
      </c>
      <c r="K59" t="b" s="21">
        <f>IF(J59&gt;0,FALSE(),TRUE())</f>
        <v>1</v>
      </c>
      <c r="L59" s="96">
        <f>IF((D59+F59)&gt;(G59+H59+I59),(G59+H59+I59),(D59+F59))</f>
        <v>0</v>
      </c>
      <c r="M59" s="96">
        <f>IF(K59,0,J59)</f>
        <v>0</v>
      </c>
      <c r="N59" s="96">
        <f>IF(M59&gt;0,0,-J59)</f>
        <v>1049.31</v>
      </c>
      <c r="O59" s="102">
        <f>IF(AND(NOT(K58),K59),1,0)</f>
        <v>0</v>
      </c>
      <c r="P59" s="106">
        <f>IF(O59,C59,P58)</f>
        <v>40738</v>
      </c>
      <c r="Q59" s="104"/>
      <c r="R59" s="98">
        <f>EDATE(R58,1)</f>
        <v>41896</v>
      </c>
      <c r="S59" s="94">
        <f>AC58</f>
        <v>0</v>
      </c>
      <c r="T59" s="95">
        <f>T58</f>
        <v>0.109</v>
      </c>
      <c r="U59" s="96">
        <f>S59*T59/12</f>
        <v>0</v>
      </c>
      <c r="V59" s="96">
        <f>V58</f>
        <v>496</v>
      </c>
      <c r="W59" s="96">
        <f>N59</f>
        <v>1049.31</v>
      </c>
      <c r="X59" s="71"/>
      <c r="Y59" s="71">
        <f>Y58</f>
        <v>0</v>
      </c>
      <c r="Z59" s="96">
        <f>S59+U59-V59-W59-X59-Y59</f>
        <v>-1545.31</v>
      </c>
      <c r="AA59" t="b" s="21">
        <f>IF(Z59&gt;0,FALSE(),TRUE())</f>
        <v>1</v>
      </c>
      <c r="AB59" s="96">
        <f>IF((S59+U59)&gt;(W59+V59+X59+Y59),(W59+V59+X59+Y59),(S59+U59))</f>
        <v>0</v>
      </c>
      <c r="AC59" s="96">
        <f>IF(AA59,0,Z59)</f>
        <v>0</v>
      </c>
      <c r="AD59" s="96">
        <f>IF(AC59&gt;0,0,-Z59)</f>
        <v>1545.31</v>
      </c>
      <c r="AE59" s="102">
        <f>IF(AND(NOT(AA58),AA59),1,0)</f>
        <v>0</v>
      </c>
      <c r="AF59" s="106">
        <f>IF(AE59,R59,AF58)</f>
        <v>40953</v>
      </c>
      <c r="AG59" s="59"/>
      <c r="AH59" s="98">
        <f>EDATE(AH58,1)</f>
        <v>41896</v>
      </c>
      <c r="AI59" s="94">
        <f>AS58</f>
        <v>0</v>
      </c>
      <c r="AJ59" s="95">
        <f>AJ58</f>
        <v>0.089</v>
      </c>
      <c r="AK59" s="96">
        <f>AI59*AJ59/12</f>
        <v>0</v>
      </c>
      <c r="AL59" s="96">
        <f>AL58</f>
        <v>345</v>
      </c>
      <c r="AM59" s="96">
        <f>AD59</f>
        <v>1545.31</v>
      </c>
      <c r="AN59" s="71"/>
      <c r="AO59" s="71">
        <f>AO58</f>
        <v>0</v>
      </c>
      <c r="AP59" s="96">
        <f>AI59+AK59-AL59-AM59-AN59-AO59</f>
        <v>-1890.31</v>
      </c>
      <c r="AQ59" t="b" s="21">
        <f>IF(AP59&gt;0,FALSE(),TRUE())</f>
        <v>1</v>
      </c>
      <c r="AR59" s="96">
        <f>IF((AI59+AK59)&gt;(AM59+AL59+AN59+AO59),(AM59+AL59+AN59+AO59),(AI59+AK59))</f>
        <v>0</v>
      </c>
      <c r="AS59" s="96">
        <f>IF(AQ59,0,AP59)</f>
        <v>0</v>
      </c>
      <c r="AT59" s="96">
        <f>IF(AS59&gt;0,0,-AP59)</f>
        <v>1890.31</v>
      </c>
      <c r="AU59" s="102">
        <f>IF(AND(NOT(AQ58),AQ59),1,0)</f>
        <v>0</v>
      </c>
      <c r="AV59" s="106">
        <f>IF(AU59,AH59,AV58)</f>
        <v>41257</v>
      </c>
      <c r="AW59" s="105"/>
      <c r="AX59" s="98">
        <f>EDATE(AX58,1)</f>
        <v>41896</v>
      </c>
      <c r="AY59" s="94">
        <f>BI58</f>
        <v>0</v>
      </c>
      <c r="AZ59" s="95">
        <f>AZ58</f>
        <v>0.079</v>
      </c>
      <c r="BA59" s="96">
        <f>AY59*AZ59/12</f>
        <v>0</v>
      </c>
      <c r="BB59" s="96">
        <f>BB58</f>
        <v>428</v>
      </c>
      <c r="BC59" s="96">
        <f>AT59</f>
        <v>1890.31</v>
      </c>
      <c r="BD59" s="71"/>
      <c r="BE59" s="71">
        <f>BE58</f>
        <v>0</v>
      </c>
      <c r="BF59" s="96">
        <f>AY59+BA59-BB59-BC59-BD59-BE59</f>
        <v>-2318.31</v>
      </c>
      <c r="BG59" t="b" s="21">
        <f>IF(BF59&gt;0,FALSE(),TRUE())</f>
        <v>1</v>
      </c>
      <c r="BH59" s="96">
        <f>IF((AY59+BA59)&gt;(BC59+BB59+BD59+BE59),(BC59+BB59+BD59+BE59),(AY59+BA59))</f>
        <v>0</v>
      </c>
      <c r="BI59" s="96">
        <f>IF(BG59,0,BF59)</f>
        <v>0</v>
      </c>
      <c r="BJ59" s="96">
        <f>IF(BI59&gt;0,0,-BF59)</f>
        <v>2318.31</v>
      </c>
      <c r="BK59" s="102">
        <f>IF(AND(NOT(BG58),BG59),1,0)</f>
        <v>0</v>
      </c>
      <c r="BL59" s="106">
        <f>IF(BK59,AX59,BL58)</f>
        <v>41469</v>
      </c>
      <c r="BM59" s="105"/>
      <c r="BN59" s="98">
        <f>EDATE(BN58,1)</f>
        <v>41896</v>
      </c>
      <c r="BO59" s="94">
        <f>BY58</f>
        <v>2817.020443585286</v>
      </c>
      <c r="BP59" s="95">
        <f>BP58</f>
        <v>0.06619999999999999</v>
      </c>
      <c r="BQ59" s="96">
        <f>BO59*BP59/12</f>
        <v>15.54056278044549</v>
      </c>
      <c r="BR59" s="96">
        <f>BR58</f>
        <v>581.6900000000001</v>
      </c>
      <c r="BS59" s="96">
        <f>BJ59</f>
        <v>2318.31</v>
      </c>
      <c r="BT59" s="71"/>
      <c r="BU59" s="71">
        <f>BU58</f>
        <v>0</v>
      </c>
      <c r="BV59" s="96">
        <f>BO59+BQ59-BR59-BS59-BT59-BU59</f>
        <v>-67.43899363426863</v>
      </c>
      <c r="BW59" t="b" s="21">
        <f>IF(BV59&gt;0,FALSE(),TRUE())</f>
        <v>1</v>
      </c>
      <c r="BX59" s="96">
        <f>IF((BO59+BQ59)&gt;(BS59+BR59+BT59+BU59),(BS59+BR59+BT59+BU59),(BO59+BQ59))</f>
        <v>2832.561006365731</v>
      </c>
      <c r="BY59" s="96">
        <f>IF(BW59,0,BV59)</f>
        <v>0</v>
      </c>
      <c r="BZ59" s="96">
        <f>IF(BY59&gt;0,0,-BV59)</f>
        <v>67.43899363426863</v>
      </c>
      <c r="CA59" s="102">
        <f>IF(AND(NOT(BW58),BW59),1,0)</f>
        <v>1</v>
      </c>
      <c r="CB59" s="106">
        <f>IF(CA59,BN59,CB58)</f>
        <v>41896</v>
      </c>
      <c r="CC59" s="105"/>
      <c r="CD59" s="98">
        <f>EDATE(CD58,1)</f>
        <v>41896</v>
      </c>
      <c r="CE59" s="94">
        <f>CO58</f>
        <v>79545.853519196375</v>
      </c>
      <c r="CF59" s="95">
        <f>CF58</f>
        <v>0.05625</v>
      </c>
      <c r="CG59" s="96">
        <f>CE59*CF59/12</f>
        <v>372.871188371233</v>
      </c>
      <c r="CH59" s="96">
        <f>CH58</f>
        <v>600</v>
      </c>
      <c r="CI59" s="96">
        <f>BZ59</f>
        <v>67.43899363426863</v>
      </c>
      <c r="CJ59" s="71"/>
      <c r="CK59" s="71">
        <f>CK58</f>
        <v>0</v>
      </c>
      <c r="CL59" s="96">
        <f>CE59+CG59-CH59-CI59-CJ59-CK59</f>
        <v>79251.285713933350</v>
      </c>
      <c r="CM59" t="b" s="21">
        <f>IF(CL59&gt;0,FALSE(),TRUE())</f>
        <v>0</v>
      </c>
      <c r="CN59" s="96">
        <f>IF((CE59+CG59)&gt;(CI59+CH59+CJ59+CK59),(CI59+CH59+CJ59+CK59),(CE59+CG59))</f>
        <v>667.4389936342686</v>
      </c>
      <c r="CO59" s="96">
        <f>IF(CM59,0,CL59)</f>
        <v>79251.285713933350</v>
      </c>
      <c r="CP59" s="96">
        <f>IF(CO59&gt;0,0,-CL59)</f>
        <v>0</v>
      </c>
      <c r="CQ59" s="102">
        <f>IF(AND(NOT(CM58),CM59),1,0)</f>
        <v>0</v>
      </c>
      <c r="CR59" s="103">
        <f>IF(CQ59,CD59,CR58)</f>
        <v>0</v>
      </c>
    </row>
    <row r="60" ht="15" customHeight="1">
      <c r="A60" s="99">
        <f>D60+S60+AI60+AY60+BO60+CE60</f>
        <v>79251.285713933350</v>
      </c>
      <c r="B60" s="100">
        <f>D60+S60+AI60+AY60</f>
        <v>0</v>
      </c>
      <c r="C60" s="101">
        <f>EDATE(C59,1)</f>
        <v>41926</v>
      </c>
      <c r="D60" s="94">
        <f>M59</f>
        <v>0</v>
      </c>
      <c r="E60" s="95">
        <f>E59</f>
        <v>0.0349</v>
      </c>
      <c r="F60" s="96">
        <f>D60*E60/12</f>
        <v>0</v>
      </c>
      <c r="G60" s="96">
        <f>G59</f>
        <v>285.44</v>
      </c>
      <c r="H60" s="71"/>
      <c r="I60" s="71">
        <f>I59</f>
        <v>763.87</v>
      </c>
      <c r="J60" s="96">
        <f>D60+F60-G60-H60-I60</f>
        <v>-1049.31</v>
      </c>
      <c r="K60" t="b" s="21">
        <f>IF(J60&gt;0,FALSE(),TRUE())</f>
        <v>1</v>
      </c>
      <c r="L60" s="96">
        <f>IF((D60+F60)&gt;(G60+H60+I60),(G60+H60+I60),(D60+F60))</f>
        <v>0</v>
      </c>
      <c r="M60" s="96">
        <f>IF(K60,0,J60)</f>
        <v>0</v>
      </c>
      <c r="N60" s="96">
        <f>IF(M60&gt;0,0,-J60)</f>
        <v>1049.31</v>
      </c>
      <c r="O60" s="102">
        <f>IF(AND(NOT(K59),K60),1,0)</f>
        <v>0</v>
      </c>
      <c r="P60" s="106">
        <f>IF(O60,C60,P59)</f>
        <v>40738</v>
      </c>
      <c r="Q60" s="104"/>
      <c r="R60" s="98">
        <f>EDATE(R59,1)</f>
        <v>41926</v>
      </c>
      <c r="S60" s="94">
        <f>AC59</f>
        <v>0</v>
      </c>
      <c r="T60" s="95">
        <f>T59</f>
        <v>0.109</v>
      </c>
      <c r="U60" s="96">
        <f>S60*T60/12</f>
        <v>0</v>
      </c>
      <c r="V60" s="96">
        <f>V59</f>
        <v>496</v>
      </c>
      <c r="W60" s="96">
        <f>N60</f>
        <v>1049.31</v>
      </c>
      <c r="X60" s="71"/>
      <c r="Y60" s="71">
        <f>Y59</f>
        <v>0</v>
      </c>
      <c r="Z60" s="96">
        <f>S60+U60-V60-W60-X60-Y60</f>
        <v>-1545.31</v>
      </c>
      <c r="AA60" t="b" s="21">
        <f>IF(Z60&gt;0,FALSE(),TRUE())</f>
        <v>1</v>
      </c>
      <c r="AB60" s="96">
        <f>IF((S60+U60)&gt;(W60+V60+X60+Y60),(W60+V60+X60+Y60),(S60+U60))</f>
        <v>0</v>
      </c>
      <c r="AC60" s="96">
        <f>IF(AA60,0,Z60)</f>
        <v>0</v>
      </c>
      <c r="AD60" s="96">
        <f>IF(AC60&gt;0,0,-Z60)</f>
        <v>1545.31</v>
      </c>
      <c r="AE60" s="102">
        <f>IF(AND(NOT(AA59),AA60),1,0)</f>
        <v>0</v>
      </c>
      <c r="AF60" s="106">
        <f>IF(AE60,R60,AF59)</f>
        <v>40953</v>
      </c>
      <c r="AG60" s="59"/>
      <c r="AH60" s="98">
        <f>EDATE(AH59,1)</f>
        <v>41926</v>
      </c>
      <c r="AI60" s="94">
        <f>AS59</f>
        <v>0</v>
      </c>
      <c r="AJ60" s="95">
        <f>AJ59</f>
        <v>0.089</v>
      </c>
      <c r="AK60" s="96">
        <f>AI60*AJ60/12</f>
        <v>0</v>
      </c>
      <c r="AL60" s="96">
        <f>AL59</f>
        <v>345</v>
      </c>
      <c r="AM60" s="96">
        <f>AD60</f>
        <v>1545.31</v>
      </c>
      <c r="AN60" s="71"/>
      <c r="AO60" s="71">
        <f>AO59</f>
        <v>0</v>
      </c>
      <c r="AP60" s="96">
        <f>AI60+AK60-AL60-AM60-AN60-AO60</f>
        <v>-1890.31</v>
      </c>
      <c r="AQ60" t="b" s="21">
        <f>IF(AP60&gt;0,FALSE(),TRUE())</f>
        <v>1</v>
      </c>
      <c r="AR60" s="96">
        <f>IF((AI60+AK60)&gt;(AM60+AL60+AN60+AO60),(AM60+AL60+AN60+AO60),(AI60+AK60))</f>
        <v>0</v>
      </c>
      <c r="AS60" s="96">
        <f>IF(AQ60,0,AP60)</f>
        <v>0</v>
      </c>
      <c r="AT60" s="96">
        <f>IF(AS60&gt;0,0,-AP60)</f>
        <v>1890.31</v>
      </c>
      <c r="AU60" s="102">
        <f>IF(AND(NOT(AQ59),AQ60),1,0)</f>
        <v>0</v>
      </c>
      <c r="AV60" s="106">
        <f>IF(AU60,AH60,AV59)</f>
        <v>41257</v>
      </c>
      <c r="AW60" s="105"/>
      <c r="AX60" s="98">
        <f>EDATE(AX59,1)</f>
        <v>41926</v>
      </c>
      <c r="AY60" s="94">
        <f>BI59</f>
        <v>0</v>
      </c>
      <c r="AZ60" s="95">
        <f>AZ59</f>
        <v>0.079</v>
      </c>
      <c r="BA60" s="96">
        <f>AY60*AZ60/12</f>
        <v>0</v>
      </c>
      <c r="BB60" s="96">
        <f>BB59</f>
        <v>428</v>
      </c>
      <c r="BC60" s="96">
        <f>AT60</f>
        <v>1890.31</v>
      </c>
      <c r="BD60" s="71"/>
      <c r="BE60" s="71">
        <f>BE59</f>
        <v>0</v>
      </c>
      <c r="BF60" s="96">
        <f>AY60+BA60-BB60-BC60-BD60-BE60</f>
        <v>-2318.31</v>
      </c>
      <c r="BG60" t="b" s="21">
        <f>IF(BF60&gt;0,FALSE(),TRUE())</f>
        <v>1</v>
      </c>
      <c r="BH60" s="96">
        <f>IF((AY60+BA60)&gt;(BC60+BB60+BD60+BE60),(BC60+BB60+BD60+BE60),(AY60+BA60))</f>
        <v>0</v>
      </c>
      <c r="BI60" s="96">
        <f>IF(BG60,0,BF60)</f>
        <v>0</v>
      </c>
      <c r="BJ60" s="96">
        <f>IF(BI60&gt;0,0,-BF60)</f>
        <v>2318.31</v>
      </c>
      <c r="BK60" s="102">
        <f>IF(AND(NOT(BG59),BG60),1,0)</f>
        <v>0</v>
      </c>
      <c r="BL60" s="106">
        <f>IF(BK60,AX60,BL59)</f>
        <v>41469</v>
      </c>
      <c r="BM60" s="105"/>
      <c r="BN60" s="98">
        <f>EDATE(BN59,1)</f>
        <v>41926</v>
      </c>
      <c r="BO60" s="94">
        <f>BY59</f>
        <v>0</v>
      </c>
      <c r="BP60" s="95">
        <f>BP59</f>
        <v>0.06619999999999999</v>
      </c>
      <c r="BQ60" s="96">
        <f>BO60*BP60/12</f>
        <v>0</v>
      </c>
      <c r="BR60" s="96">
        <f>BR59</f>
        <v>581.6900000000001</v>
      </c>
      <c r="BS60" s="96">
        <f>BJ60</f>
        <v>2318.31</v>
      </c>
      <c r="BT60" s="71"/>
      <c r="BU60" s="71">
        <f>BU59</f>
        <v>0</v>
      </c>
      <c r="BV60" s="96">
        <f>BO60+BQ60-BR60-BS60-BT60-BU60</f>
        <v>-2900</v>
      </c>
      <c r="BW60" t="b" s="21">
        <f>IF(BV60&gt;0,FALSE(),TRUE())</f>
        <v>1</v>
      </c>
      <c r="BX60" s="96">
        <f>IF((BO60+BQ60)&gt;(BS60+BR60+BT60+BU60),(BS60+BR60+BT60+BU60),(BO60+BQ60))</f>
        <v>0</v>
      </c>
      <c r="BY60" s="96">
        <f>IF(BW60,0,BV60)</f>
        <v>0</v>
      </c>
      <c r="BZ60" s="96">
        <f>IF(BY60&gt;0,0,-BV60)</f>
        <v>2900</v>
      </c>
      <c r="CA60" s="102">
        <f>IF(AND(NOT(BW59),BW60),1,0)</f>
        <v>0</v>
      </c>
      <c r="CB60" s="106">
        <f>IF(CA60,BN60,CB59)</f>
        <v>41896</v>
      </c>
      <c r="CC60" s="105"/>
      <c r="CD60" s="98">
        <f>EDATE(CD59,1)</f>
        <v>41926</v>
      </c>
      <c r="CE60" s="94">
        <f>CO59</f>
        <v>79251.285713933350</v>
      </c>
      <c r="CF60" s="95">
        <f>CF59</f>
        <v>0.05625</v>
      </c>
      <c r="CG60" s="96">
        <f>CE60*CF60/12</f>
        <v>371.4904017840626</v>
      </c>
      <c r="CH60" s="96">
        <f>CH59</f>
        <v>600</v>
      </c>
      <c r="CI60" s="96">
        <f>BZ60</f>
        <v>2900</v>
      </c>
      <c r="CJ60" s="71"/>
      <c r="CK60" s="71">
        <f>CK59</f>
        <v>0</v>
      </c>
      <c r="CL60" s="96">
        <f>CE60+CG60-CH60-CI60-CJ60-CK60</f>
        <v>76122.776115717410</v>
      </c>
      <c r="CM60" t="b" s="21">
        <f>IF(CL60&gt;0,FALSE(),TRUE())</f>
        <v>0</v>
      </c>
      <c r="CN60" s="96">
        <f>IF((CE60+CG60)&gt;(CI60+CH60+CJ60+CK60),(CI60+CH60+CJ60+CK60),(CE60+CG60))</f>
        <v>3500</v>
      </c>
      <c r="CO60" s="96">
        <f>IF(CM60,0,CL60)</f>
        <v>76122.776115717410</v>
      </c>
      <c r="CP60" s="96">
        <f>IF(CO60&gt;0,0,-CL60)</f>
        <v>0</v>
      </c>
      <c r="CQ60" s="102">
        <f>IF(AND(NOT(CM59),CM60),1,0)</f>
        <v>0</v>
      </c>
      <c r="CR60" s="103">
        <f>IF(CQ60,CD60,CR59)</f>
        <v>0</v>
      </c>
    </row>
    <row r="61" ht="15" customHeight="1">
      <c r="A61" s="99">
        <f>D61+S61+AI61+AY61+BO61+CE61</f>
        <v>76122.776115717410</v>
      </c>
      <c r="B61" s="100">
        <f>D61+S61+AI61+AY61</f>
        <v>0</v>
      </c>
      <c r="C61" s="101">
        <f>EDATE(C60,1)</f>
        <v>41957</v>
      </c>
      <c r="D61" s="94">
        <f>M60</f>
        <v>0</v>
      </c>
      <c r="E61" s="95">
        <f>E60</f>
        <v>0.0349</v>
      </c>
      <c r="F61" s="96">
        <f>D61*E61/12</f>
        <v>0</v>
      </c>
      <c r="G61" s="96">
        <f>G60</f>
        <v>285.44</v>
      </c>
      <c r="H61" s="71"/>
      <c r="I61" s="71">
        <f>I60</f>
        <v>763.87</v>
      </c>
      <c r="J61" s="96">
        <f>D61+F61-G61-H61-I61</f>
        <v>-1049.31</v>
      </c>
      <c r="K61" t="b" s="21">
        <f>IF(J61&gt;0,FALSE(),TRUE())</f>
        <v>1</v>
      </c>
      <c r="L61" s="96">
        <f>IF((D61+F61)&gt;(G61+H61+I61),(G61+H61+I61),(D61+F61))</f>
        <v>0</v>
      </c>
      <c r="M61" s="96">
        <f>IF(K61,0,J61)</f>
        <v>0</v>
      </c>
      <c r="N61" s="96">
        <f>IF(M61&gt;0,0,-J61)</f>
        <v>1049.31</v>
      </c>
      <c r="O61" s="102">
        <f>IF(AND(NOT(K60),K61),1,0)</f>
        <v>0</v>
      </c>
      <c r="P61" s="106">
        <f>IF(O61,C61,P60)</f>
        <v>40738</v>
      </c>
      <c r="Q61" s="104"/>
      <c r="R61" s="98">
        <f>EDATE(R60,1)</f>
        <v>41957</v>
      </c>
      <c r="S61" s="94">
        <f>AC60</f>
        <v>0</v>
      </c>
      <c r="T61" s="95">
        <f>T60</f>
        <v>0.109</v>
      </c>
      <c r="U61" s="96">
        <f>S61*T61/12</f>
        <v>0</v>
      </c>
      <c r="V61" s="96">
        <f>V60</f>
        <v>496</v>
      </c>
      <c r="W61" s="96">
        <f>N61</f>
        <v>1049.31</v>
      </c>
      <c r="X61" s="71"/>
      <c r="Y61" s="71">
        <f>Y60</f>
        <v>0</v>
      </c>
      <c r="Z61" s="96">
        <f>S61+U61-V61-W61-X61-Y61</f>
        <v>-1545.31</v>
      </c>
      <c r="AA61" t="b" s="21">
        <f>IF(Z61&gt;0,FALSE(),TRUE())</f>
        <v>1</v>
      </c>
      <c r="AB61" s="96">
        <f>IF((S61+U61)&gt;(W61+V61+X61+Y61),(W61+V61+X61+Y61),(S61+U61))</f>
        <v>0</v>
      </c>
      <c r="AC61" s="96">
        <f>IF(AA61,0,Z61)</f>
        <v>0</v>
      </c>
      <c r="AD61" s="96">
        <f>IF(AC61&gt;0,0,-Z61)</f>
        <v>1545.31</v>
      </c>
      <c r="AE61" s="102">
        <f>IF(AND(NOT(AA60),AA61),1,0)</f>
        <v>0</v>
      </c>
      <c r="AF61" s="106">
        <f>IF(AE61,R61,AF60)</f>
        <v>40953</v>
      </c>
      <c r="AG61" s="59"/>
      <c r="AH61" s="98">
        <f>EDATE(AH60,1)</f>
        <v>41957</v>
      </c>
      <c r="AI61" s="94">
        <f>AS60</f>
        <v>0</v>
      </c>
      <c r="AJ61" s="95">
        <f>AJ60</f>
        <v>0.089</v>
      </c>
      <c r="AK61" s="96">
        <f>AI61*AJ61/12</f>
        <v>0</v>
      </c>
      <c r="AL61" s="96">
        <f>AL60</f>
        <v>345</v>
      </c>
      <c r="AM61" s="96">
        <f>AD61</f>
        <v>1545.31</v>
      </c>
      <c r="AN61" s="71"/>
      <c r="AO61" s="71">
        <f>AO60</f>
        <v>0</v>
      </c>
      <c r="AP61" s="96">
        <f>AI61+AK61-AL61-AM61-AN61-AO61</f>
        <v>-1890.31</v>
      </c>
      <c r="AQ61" t="b" s="21">
        <f>IF(AP61&gt;0,FALSE(),TRUE())</f>
        <v>1</v>
      </c>
      <c r="AR61" s="96">
        <f>IF((AI61+AK61)&gt;(AM61+AL61+AN61+AO61),(AM61+AL61+AN61+AO61),(AI61+AK61))</f>
        <v>0</v>
      </c>
      <c r="AS61" s="96">
        <f>IF(AQ61,0,AP61)</f>
        <v>0</v>
      </c>
      <c r="AT61" s="96">
        <f>IF(AS61&gt;0,0,-AP61)</f>
        <v>1890.31</v>
      </c>
      <c r="AU61" s="102">
        <f>IF(AND(NOT(AQ60),AQ61),1,0)</f>
        <v>0</v>
      </c>
      <c r="AV61" s="106">
        <f>IF(AU61,AH61,AV60)</f>
        <v>41257</v>
      </c>
      <c r="AW61" s="105"/>
      <c r="AX61" s="98">
        <f>EDATE(AX60,1)</f>
        <v>41957</v>
      </c>
      <c r="AY61" s="94">
        <f>BI60</f>
        <v>0</v>
      </c>
      <c r="AZ61" s="95">
        <f>AZ60</f>
        <v>0.079</v>
      </c>
      <c r="BA61" s="96">
        <f>AY61*AZ61/12</f>
        <v>0</v>
      </c>
      <c r="BB61" s="96">
        <f>BB60</f>
        <v>428</v>
      </c>
      <c r="BC61" s="96">
        <f>AT61</f>
        <v>1890.31</v>
      </c>
      <c r="BD61" s="71"/>
      <c r="BE61" s="71">
        <f>BE60</f>
        <v>0</v>
      </c>
      <c r="BF61" s="96">
        <f>AY61+BA61-BB61-BC61-BD61-BE61</f>
        <v>-2318.31</v>
      </c>
      <c r="BG61" t="b" s="21">
        <f>IF(BF61&gt;0,FALSE(),TRUE())</f>
        <v>1</v>
      </c>
      <c r="BH61" s="96">
        <f>IF((AY61+BA61)&gt;(BC61+BB61+BD61+BE61),(BC61+BB61+BD61+BE61),(AY61+BA61))</f>
        <v>0</v>
      </c>
      <c r="BI61" s="96">
        <f>IF(BG61,0,BF61)</f>
        <v>0</v>
      </c>
      <c r="BJ61" s="96">
        <f>IF(BI61&gt;0,0,-BF61)</f>
        <v>2318.31</v>
      </c>
      <c r="BK61" s="102">
        <f>IF(AND(NOT(BG60),BG61),1,0)</f>
        <v>0</v>
      </c>
      <c r="BL61" s="106">
        <f>IF(BK61,AX61,BL60)</f>
        <v>41469</v>
      </c>
      <c r="BM61" s="105"/>
      <c r="BN61" s="98">
        <f>EDATE(BN60,1)</f>
        <v>41957</v>
      </c>
      <c r="BO61" s="94">
        <f>BY60</f>
        <v>0</v>
      </c>
      <c r="BP61" s="95">
        <f>BP60</f>
        <v>0.06619999999999999</v>
      </c>
      <c r="BQ61" s="96">
        <f>BO61*BP61/12</f>
        <v>0</v>
      </c>
      <c r="BR61" s="96">
        <f>BR60</f>
        <v>581.6900000000001</v>
      </c>
      <c r="BS61" s="96">
        <f>BJ61</f>
        <v>2318.31</v>
      </c>
      <c r="BT61" s="71"/>
      <c r="BU61" s="71">
        <f>BU60</f>
        <v>0</v>
      </c>
      <c r="BV61" s="96">
        <f>BO61+BQ61-BR61-BS61-BT61-BU61</f>
        <v>-2900</v>
      </c>
      <c r="BW61" t="b" s="21">
        <f>IF(BV61&gt;0,FALSE(),TRUE())</f>
        <v>1</v>
      </c>
      <c r="BX61" s="96">
        <f>IF((BO61+BQ61)&gt;(BS61+BR61+BT61+BU61),(BS61+BR61+BT61+BU61),(BO61+BQ61))</f>
        <v>0</v>
      </c>
      <c r="BY61" s="96">
        <f>IF(BW61,0,BV61)</f>
        <v>0</v>
      </c>
      <c r="BZ61" s="96">
        <f>IF(BY61&gt;0,0,-BV61)</f>
        <v>2900</v>
      </c>
      <c r="CA61" s="102">
        <f>IF(AND(NOT(BW60),BW61),1,0)</f>
        <v>0</v>
      </c>
      <c r="CB61" s="106">
        <f>IF(CA61,BN61,CB60)</f>
        <v>41896</v>
      </c>
      <c r="CC61" s="105"/>
      <c r="CD61" s="98">
        <f>EDATE(CD60,1)</f>
        <v>41957</v>
      </c>
      <c r="CE61" s="94">
        <f>CO60</f>
        <v>76122.776115717410</v>
      </c>
      <c r="CF61" s="95">
        <f>CF60</f>
        <v>0.05625</v>
      </c>
      <c r="CG61" s="96">
        <f>CE61*CF61/12</f>
        <v>356.8255130424254</v>
      </c>
      <c r="CH61" s="96">
        <f>CH60</f>
        <v>600</v>
      </c>
      <c r="CI61" s="96">
        <f>BZ61</f>
        <v>2900</v>
      </c>
      <c r="CJ61" s="71"/>
      <c r="CK61" s="71">
        <f>CK60</f>
        <v>0</v>
      </c>
      <c r="CL61" s="96">
        <f>CE61+CG61-CH61-CI61-CJ61-CK61</f>
        <v>72979.601628759832</v>
      </c>
      <c r="CM61" t="b" s="21">
        <f>IF(CL61&gt;0,FALSE(),TRUE())</f>
        <v>0</v>
      </c>
      <c r="CN61" s="96">
        <f>IF((CE61+CG61)&gt;(CI61+CH61+CJ61+CK61),(CI61+CH61+CJ61+CK61),(CE61+CG61))</f>
        <v>3500</v>
      </c>
      <c r="CO61" s="96">
        <f>IF(CM61,0,CL61)</f>
        <v>72979.601628759832</v>
      </c>
      <c r="CP61" s="96">
        <f>IF(CO61&gt;0,0,-CL61)</f>
        <v>0</v>
      </c>
      <c r="CQ61" s="102">
        <f>IF(AND(NOT(CM60),CM61),1,0)</f>
        <v>0</v>
      </c>
      <c r="CR61" s="103">
        <f>IF(CQ61,CD61,CR60)</f>
        <v>0</v>
      </c>
    </row>
    <row r="62" ht="15" customHeight="1">
      <c r="A62" s="99">
        <f>D62+S62+AI62+AY62+BO62+CE62</f>
        <v>72979.601628759832</v>
      </c>
      <c r="B62" s="100">
        <f>D62+S62+AI62+AY62</f>
        <v>0</v>
      </c>
      <c r="C62" s="101">
        <f>EDATE(C61,1)</f>
        <v>41987</v>
      </c>
      <c r="D62" s="94">
        <f>M61</f>
        <v>0</v>
      </c>
      <c r="E62" s="95">
        <f>E61</f>
        <v>0.0349</v>
      </c>
      <c r="F62" s="96">
        <f>D62*E62/12</f>
        <v>0</v>
      </c>
      <c r="G62" s="96">
        <f>G61</f>
        <v>285.44</v>
      </c>
      <c r="H62" s="71"/>
      <c r="I62" s="71">
        <f>I61</f>
        <v>763.87</v>
      </c>
      <c r="J62" s="96">
        <f>D62+F62-G62-H62-I62</f>
        <v>-1049.31</v>
      </c>
      <c r="K62" t="b" s="21">
        <f>IF(J62&gt;0,FALSE(),TRUE())</f>
        <v>1</v>
      </c>
      <c r="L62" s="96">
        <f>IF((D62+F62)&gt;(G62+H62+I62),(G62+H62+I62),(D62+F62))</f>
        <v>0</v>
      </c>
      <c r="M62" s="96">
        <f>IF(K62,0,J62)</f>
        <v>0</v>
      </c>
      <c r="N62" s="96">
        <f>IF(M62&gt;0,0,-J62)</f>
        <v>1049.31</v>
      </c>
      <c r="O62" s="102">
        <f>IF(AND(NOT(K61),K62),1,0)</f>
        <v>0</v>
      </c>
      <c r="P62" s="106">
        <f>IF(O62,C62,P61)</f>
        <v>40738</v>
      </c>
      <c r="Q62" s="104"/>
      <c r="R62" s="98">
        <f>EDATE(R61,1)</f>
        <v>41987</v>
      </c>
      <c r="S62" s="94">
        <f>AC61</f>
        <v>0</v>
      </c>
      <c r="T62" s="95">
        <f>T61</f>
        <v>0.109</v>
      </c>
      <c r="U62" s="96">
        <f>S62*T62/12</f>
        <v>0</v>
      </c>
      <c r="V62" s="96">
        <f>V61</f>
        <v>496</v>
      </c>
      <c r="W62" s="96">
        <f>N62</f>
        <v>1049.31</v>
      </c>
      <c r="X62" s="71"/>
      <c r="Y62" s="71">
        <f>Y61</f>
        <v>0</v>
      </c>
      <c r="Z62" s="96">
        <f>S62+U62-V62-W62-X62-Y62</f>
        <v>-1545.31</v>
      </c>
      <c r="AA62" t="b" s="21">
        <f>IF(Z62&gt;0,FALSE(),TRUE())</f>
        <v>1</v>
      </c>
      <c r="AB62" s="96">
        <f>IF((S62+U62)&gt;(W62+V62+X62+Y62),(W62+V62+X62+Y62),(S62+U62))</f>
        <v>0</v>
      </c>
      <c r="AC62" s="96">
        <f>IF(AA62,0,Z62)</f>
        <v>0</v>
      </c>
      <c r="AD62" s="96">
        <f>IF(AC62&gt;0,0,-Z62)</f>
        <v>1545.31</v>
      </c>
      <c r="AE62" s="102">
        <f>IF(AND(NOT(AA61),AA62),1,0)</f>
        <v>0</v>
      </c>
      <c r="AF62" s="106">
        <f>IF(AE62,R62,AF61)</f>
        <v>40953</v>
      </c>
      <c r="AG62" s="59"/>
      <c r="AH62" s="98">
        <f>EDATE(AH61,1)</f>
        <v>41987</v>
      </c>
      <c r="AI62" s="94">
        <f>AS61</f>
        <v>0</v>
      </c>
      <c r="AJ62" s="95">
        <f>AJ61</f>
        <v>0.089</v>
      </c>
      <c r="AK62" s="96">
        <f>AI62*AJ62/12</f>
        <v>0</v>
      </c>
      <c r="AL62" s="96">
        <f>AL61</f>
        <v>345</v>
      </c>
      <c r="AM62" s="96">
        <f>AD62</f>
        <v>1545.31</v>
      </c>
      <c r="AN62" s="71"/>
      <c r="AO62" s="71">
        <f>AO61</f>
        <v>0</v>
      </c>
      <c r="AP62" s="96">
        <f>AI62+AK62-AL62-AM62-AN62-AO62</f>
        <v>-1890.31</v>
      </c>
      <c r="AQ62" t="b" s="21">
        <f>IF(AP62&gt;0,FALSE(),TRUE())</f>
        <v>1</v>
      </c>
      <c r="AR62" s="96">
        <f>IF((AI62+AK62)&gt;(AM62+AL62+AN62+AO62),(AM62+AL62+AN62+AO62),(AI62+AK62))</f>
        <v>0</v>
      </c>
      <c r="AS62" s="96">
        <f>IF(AQ62,0,AP62)</f>
        <v>0</v>
      </c>
      <c r="AT62" s="96">
        <f>IF(AS62&gt;0,0,-AP62)</f>
        <v>1890.31</v>
      </c>
      <c r="AU62" s="102">
        <f>IF(AND(NOT(AQ61),AQ62),1,0)</f>
        <v>0</v>
      </c>
      <c r="AV62" s="106">
        <f>IF(AU62,AH62,AV61)</f>
        <v>41257</v>
      </c>
      <c r="AW62" s="105"/>
      <c r="AX62" s="98">
        <f>EDATE(AX61,1)</f>
        <v>41987</v>
      </c>
      <c r="AY62" s="94">
        <f>BI61</f>
        <v>0</v>
      </c>
      <c r="AZ62" s="95">
        <f>AZ61</f>
        <v>0.079</v>
      </c>
      <c r="BA62" s="96">
        <f>AY62*AZ62/12</f>
        <v>0</v>
      </c>
      <c r="BB62" s="96">
        <f>BB61</f>
        <v>428</v>
      </c>
      <c r="BC62" s="96">
        <f>AT62</f>
        <v>1890.31</v>
      </c>
      <c r="BD62" s="71"/>
      <c r="BE62" s="71">
        <f>BE61</f>
        <v>0</v>
      </c>
      <c r="BF62" s="96">
        <f>AY62+BA62-BB62-BC62-BD62-BE62</f>
        <v>-2318.31</v>
      </c>
      <c r="BG62" t="b" s="21">
        <f>IF(BF62&gt;0,FALSE(),TRUE())</f>
        <v>1</v>
      </c>
      <c r="BH62" s="96">
        <f>IF((AY62+BA62)&gt;(BC62+BB62+BD62+BE62),(BC62+BB62+BD62+BE62),(AY62+BA62))</f>
        <v>0</v>
      </c>
      <c r="BI62" s="96">
        <f>IF(BG62,0,BF62)</f>
        <v>0</v>
      </c>
      <c r="BJ62" s="96">
        <f>IF(BI62&gt;0,0,-BF62)</f>
        <v>2318.31</v>
      </c>
      <c r="BK62" s="102">
        <f>IF(AND(NOT(BG61),BG62),1,0)</f>
        <v>0</v>
      </c>
      <c r="BL62" s="106">
        <f>IF(BK62,AX62,BL61)</f>
        <v>41469</v>
      </c>
      <c r="BM62" s="105"/>
      <c r="BN62" s="98">
        <f>EDATE(BN61,1)</f>
        <v>41987</v>
      </c>
      <c r="BO62" s="94">
        <f>BY61</f>
        <v>0</v>
      </c>
      <c r="BP62" s="95">
        <f>BP61</f>
        <v>0.06619999999999999</v>
      </c>
      <c r="BQ62" s="96">
        <f>BO62*BP62/12</f>
        <v>0</v>
      </c>
      <c r="BR62" s="96">
        <f>BR61</f>
        <v>581.6900000000001</v>
      </c>
      <c r="BS62" s="96">
        <f>BJ62</f>
        <v>2318.31</v>
      </c>
      <c r="BT62" s="71"/>
      <c r="BU62" s="71">
        <f>BU61</f>
        <v>0</v>
      </c>
      <c r="BV62" s="96">
        <f>BO62+BQ62-BR62-BS62-BT62-BU62</f>
        <v>-2900</v>
      </c>
      <c r="BW62" t="b" s="21">
        <f>IF(BV62&gt;0,FALSE(),TRUE())</f>
        <v>1</v>
      </c>
      <c r="BX62" s="96">
        <f>IF((BO62+BQ62)&gt;(BS62+BR62+BT62+BU62),(BS62+BR62+BT62+BU62),(BO62+BQ62))</f>
        <v>0</v>
      </c>
      <c r="BY62" s="96">
        <f>IF(BW62,0,BV62)</f>
        <v>0</v>
      </c>
      <c r="BZ62" s="96">
        <f>IF(BY62&gt;0,0,-BV62)</f>
        <v>2900</v>
      </c>
      <c r="CA62" s="102">
        <f>IF(AND(NOT(BW61),BW62),1,0)</f>
        <v>0</v>
      </c>
      <c r="CB62" s="106">
        <f>IF(CA62,BN62,CB61)</f>
        <v>41896</v>
      </c>
      <c r="CC62" s="105"/>
      <c r="CD62" s="98">
        <f>EDATE(CD61,1)</f>
        <v>41987</v>
      </c>
      <c r="CE62" s="94">
        <f>CO61</f>
        <v>72979.601628759832</v>
      </c>
      <c r="CF62" s="95">
        <f>CF61</f>
        <v>0.05625</v>
      </c>
      <c r="CG62" s="96">
        <f>CE62*CF62/12</f>
        <v>342.0918826348117</v>
      </c>
      <c r="CH62" s="96">
        <f>CH61</f>
        <v>600</v>
      </c>
      <c r="CI62" s="96">
        <f>BZ62</f>
        <v>2900</v>
      </c>
      <c r="CJ62" s="71"/>
      <c r="CK62" s="71">
        <f>CK61</f>
        <v>0</v>
      </c>
      <c r="CL62" s="96">
        <f>CE62+CG62-CH62-CI62-CJ62-CK62</f>
        <v>69821.693511394638</v>
      </c>
      <c r="CM62" t="b" s="21">
        <f>IF(CL62&gt;0,FALSE(),TRUE())</f>
        <v>0</v>
      </c>
      <c r="CN62" s="96">
        <f>IF((CE62+CG62)&gt;(CI62+CH62+CJ62+CK62),(CI62+CH62+CJ62+CK62),(CE62+CG62))</f>
        <v>3500</v>
      </c>
      <c r="CO62" s="96">
        <f>IF(CM62,0,CL62)</f>
        <v>69821.693511394638</v>
      </c>
      <c r="CP62" s="96">
        <f>IF(CO62&gt;0,0,-CL62)</f>
        <v>0</v>
      </c>
      <c r="CQ62" s="102">
        <f>IF(AND(NOT(CM61),CM62),1,0)</f>
        <v>0</v>
      </c>
      <c r="CR62" s="103">
        <f>IF(CQ62,CD62,CR61)</f>
        <v>0</v>
      </c>
    </row>
    <row r="63" ht="15" customHeight="1">
      <c r="A63" s="99">
        <f>D63+S63+AI63+AY63+BO63+CE63</f>
        <v>69821.693511394638</v>
      </c>
      <c r="B63" s="100">
        <f>D63+S63+AI63+AY63</f>
        <v>0</v>
      </c>
      <c r="C63" s="101">
        <f>EDATE(C62,1)</f>
        <v>42018</v>
      </c>
      <c r="D63" s="94">
        <f>M62</f>
        <v>0</v>
      </c>
      <c r="E63" s="95">
        <f>E62</f>
        <v>0.0349</v>
      </c>
      <c r="F63" s="96">
        <f>D63*E63/12</f>
        <v>0</v>
      </c>
      <c r="G63" s="96">
        <f>G62</f>
        <v>285.44</v>
      </c>
      <c r="H63" s="71"/>
      <c r="I63" s="71">
        <f>I62</f>
        <v>763.87</v>
      </c>
      <c r="J63" s="96">
        <f>D63+F63-G63-H63-I63</f>
        <v>-1049.31</v>
      </c>
      <c r="K63" t="b" s="21">
        <f>IF(J63&gt;0,FALSE(),TRUE())</f>
        <v>1</v>
      </c>
      <c r="L63" s="96">
        <f>IF((D63+F63)&gt;(G63+H63+I63),(G63+H63+I63),(D63+F63))</f>
        <v>0</v>
      </c>
      <c r="M63" s="96">
        <f>IF(K63,0,J63)</f>
        <v>0</v>
      </c>
      <c r="N63" s="96">
        <f>IF(M63&gt;0,0,-J63)</f>
        <v>1049.31</v>
      </c>
      <c r="O63" s="102">
        <f>IF(AND(NOT(K62),K63),1,0)</f>
        <v>0</v>
      </c>
      <c r="P63" s="106">
        <f>IF(O63,C63,P62)</f>
        <v>40738</v>
      </c>
      <c r="Q63" s="104"/>
      <c r="R63" s="98">
        <f>EDATE(R62,1)</f>
        <v>42018</v>
      </c>
      <c r="S63" s="94">
        <f>AC62</f>
        <v>0</v>
      </c>
      <c r="T63" s="95">
        <f>T62</f>
        <v>0.109</v>
      </c>
      <c r="U63" s="96">
        <f>S63*T63/12</f>
        <v>0</v>
      </c>
      <c r="V63" s="96">
        <f>V62</f>
        <v>496</v>
      </c>
      <c r="W63" s="96">
        <f>N63</f>
        <v>1049.31</v>
      </c>
      <c r="X63" s="71"/>
      <c r="Y63" s="71">
        <f>Y62</f>
        <v>0</v>
      </c>
      <c r="Z63" s="96">
        <f>S63+U63-V63-W63-X63-Y63</f>
        <v>-1545.31</v>
      </c>
      <c r="AA63" t="b" s="21">
        <f>IF(Z63&gt;0,FALSE(),TRUE())</f>
        <v>1</v>
      </c>
      <c r="AB63" s="96">
        <f>IF((S63+U63)&gt;(W63+V63+X63+Y63),(W63+V63+X63+Y63),(S63+U63))</f>
        <v>0</v>
      </c>
      <c r="AC63" s="96">
        <f>IF(AA63,0,Z63)</f>
        <v>0</v>
      </c>
      <c r="AD63" s="96">
        <f>IF(AC63&gt;0,0,-Z63)</f>
        <v>1545.31</v>
      </c>
      <c r="AE63" s="102">
        <f>IF(AND(NOT(AA62),AA63),1,0)</f>
        <v>0</v>
      </c>
      <c r="AF63" s="106">
        <f>IF(AE63,R63,AF62)</f>
        <v>40953</v>
      </c>
      <c r="AG63" s="59"/>
      <c r="AH63" s="98">
        <f>EDATE(AH62,1)</f>
        <v>42018</v>
      </c>
      <c r="AI63" s="94">
        <f>AS62</f>
        <v>0</v>
      </c>
      <c r="AJ63" s="95">
        <f>AJ62</f>
        <v>0.089</v>
      </c>
      <c r="AK63" s="96">
        <f>AI63*AJ63/12</f>
        <v>0</v>
      </c>
      <c r="AL63" s="96">
        <f>AL62</f>
        <v>345</v>
      </c>
      <c r="AM63" s="96">
        <f>AD63</f>
        <v>1545.31</v>
      </c>
      <c r="AN63" s="71"/>
      <c r="AO63" s="71">
        <f>AO62</f>
        <v>0</v>
      </c>
      <c r="AP63" s="96">
        <f>AI63+AK63-AL63-AM63-AN63-AO63</f>
        <v>-1890.31</v>
      </c>
      <c r="AQ63" t="b" s="21">
        <f>IF(AP63&gt;0,FALSE(),TRUE())</f>
        <v>1</v>
      </c>
      <c r="AR63" s="96">
        <f>IF((AI63+AK63)&gt;(AM63+AL63+AN63+AO63),(AM63+AL63+AN63+AO63),(AI63+AK63))</f>
        <v>0</v>
      </c>
      <c r="AS63" s="96">
        <f>IF(AQ63,0,AP63)</f>
        <v>0</v>
      </c>
      <c r="AT63" s="96">
        <f>IF(AS63&gt;0,0,-AP63)</f>
        <v>1890.31</v>
      </c>
      <c r="AU63" s="102">
        <f>IF(AND(NOT(AQ62),AQ63),1,0)</f>
        <v>0</v>
      </c>
      <c r="AV63" s="106">
        <f>IF(AU63,AH63,AV62)</f>
        <v>41257</v>
      </c>
      <c r="AW63" s="105"/>
      <c r="AX63" s="98">
        <f>EDATE(AX62,1)</f>
        <v>42018</v>
      </c>
      <c r="AY63" s="94">
        <f>BI62</f>
        <v>0</v>
      </c>
      <c r="AZ63" s="95">
        <f>AZ62</f>
        <v>0.079</v>
      </c>
      <c r="BA63" s="96">
        <f>AY63*AZ63/12</f>
        <v>0</v>
      </c>
      <c r="BB63" s="96">
        <f>BB62</f>
        <v>428</v>
      </c>
      <c r="BC63" s="96">
        <f>AT63</f>
        <v>1890.31</v>
      </c>
      <c r="BD63" s="71"/>
      <c r="BE63" s="71">
        <f>BE62</f>
        <v>0</v>
      </c>
      <c r="BF63" s="96">
        <f>AY63+BA63-BB63-BC63-BD63-BE63</f>
        <v>-2318.31</v>
      </c>
      <c r="BG63" t="b" s="21">
        <f>IF(BF63&gt;0,FALSE(),TRUE())</f>
        <v>1</v>
      </c>
      <c r="BH63" s="96">
        <f>IF((AY63+BA63)&gt;(BC63+BB63+BD63+BE63),(BC63+BB63+BD63+BE63),(AY63+BA63))</f>
        <v>0</v>
      </c>
      <c r="BI63" s="96">
        <f>IF(BG63,0,BF63)</f>
        <v>0</v>
      </c>
      <c r="BJ63" s="96">
        <f>IF(BI63&gt;0,0,-BF63)</f>
        <v>2318.31</v>
      </c>
      <c r="BK63" s="102">
        <f>IF(AND(NOT(BG62),BG63),1,0)</f>
        <v>0</v>
      </c>
      <c r="BL63" s="106">
        <f>IF(BK63,AX63,BL62)</f>
        <v>41469</v>
      </c>
      <c r="BM63" s="105"/>
      <c r="BN63" s="98">
        <f>EDATE(BN62,1)</f>
        <v>42018</v>
      </c>
      <c r="BO63" s="94">
        <f>BY62</f>
        <v>0</v>
      </c>
      <c r="BP63" s="95">
        <f>BP62</f>
        <v>0.06619999999999999</v>
      </c>
      <c r="BQ63" s="96">
        <f>BO63*BP63/12</f>
        <v>0</v>
      </c>
      <c r="BR63" s="96">
        <f>BR62</f>
        <v>581.6900000000001</v>
      </c>
      <c r="BS63" s="96">
        <f>BJ63</f>
        <v>2318.31</v>
      </c>
      <c r="BT63" s="71"/>
      <c r="BU63" s="71">
        <f>BU62</f>
        <v>0</v>
      </c>
      <c r="BV63" s="96">
        <f>BO63+BQ63-BR63-BS63-BT63-BU63</f>
        <v>-2900</v>
      </c>
      <c r="BW63" t="b" s="21">
        <f>IF(BV63&gt;0,FALSE(),TRUE())</f>
        <v>1</v>
      </c>
      <c r="BX63" s="96">
        <f>IF((BO63+BQ63)&gt;(BS63+BR63+BT63+BU63),(BS63+BR63+BT63+BU63),(BO63+BQ63))</f>
        <v>0</v>
      </c>
      <c r="BY63" s="96">
        <f>IF(BW63,0,BV63)</f>
        <v>0</v>
      </c>
      <c r="BZ63" s="96">
        <f>IF(BY63&gt;0,0,-BV63)</f>
        <v>2900</v>
      </c>
      <c r="CA63" s="102">
        <f>IF(AND(NOT(BW62),BW63),1,0)</f>
        <v>0</v>
      </c>
      <c r="CB63" s="106">
        <f>IF(CA63,BN63,CB62)</f>
        <v>41896</v>
      </c>
      <c r="CC63" s="105"/>
      <c r="CD63" s="98">
        <f>EDATE(CD62,1)</f>
        <v>42018</v>
      </c>
      <c r="CE63" s="94">
        <f>CO62</f>
        <v>69821.693511394638</v>
      </c>
      <c r="CF63" s="95">
        <f>CF62</f>
        <v>0.05625</v>
      </c>
      <c r="CG63" s="96">
        <f>CE63*CF63/12</f>
        <v>327.2891883346624</v>
      </c>
      <c r="CH63" s="96">
        <f>CH62</f>
        <v>600</v>
      </c>
      <c r="CI63" s="96">
        <f>BZ63</f>
        <v>2900</v>
      </c>
      <c r="CJ63" s="71"/>
      <c r="CK63" s="71">
        <f>CK62</f>
        <v>0</v>
      </c>
      <c r="CL63" s="96">
        <f>CE63+CG63-CH63-CI63-CJ63-CK63</f>
        <v>66648.9826997293</v>
      </c>
      <c r="CM63" t="b" s="21">
        <f>IF(CL63&gt;0,FALSE(),TRUE())</f>
        <v>0</v>
      </c>
      <c r="CN63" s="96">
        <f>IF((CE63+CG63)&gt;(CI63+CH63+CJ63+CK63),(CI63+CH63+CJ63+CK63),(CE63+CG63))</f>
        <v>3500</v>
      </c>
      <c r="CO63" s="96">
        <f>IF(CM63,0,CL63)</f>
        <v>66648.9826997293</v>
      </c>
      <c r="CP63" s="96">
        <f>IF(CO63&gt;0,0,-CL63)</f>
        <v>0</v>
      </c>
      <c r="CQ63" s="102">
        <f>IF(AND(NOT(CM62),CM63),1,0)</f>
        <v>0</v>
      </c>
      <c r="CR63" s="103">
        <f>IF(CQ63,CD63,CR62)</f>
        <v>0</v>
      </c>
    </row>
    <row r="64" ht="15" customHeight="1">
      <c r="A64" s="99">
        <f>D64+S64+AI64+AY64+BO64+CE64</f>
        <v>66648.9826997293</v>
      </c>
      <c r="B64" s="100">
        <f>D64+S64+AI64+AY64</f>
        <v>0</v>
      </c>
      <c r="C64" s="101">
        <f>EDATE(C63,1)</f>
        <v>42049</v>
      </c>
      <c r="D64" s="94">
        <f>M63</f>
        <v>0</v>
      </c>
      <c r="E64" s="95">
        <f>E63</f>
        <v>0.0349</v>
      </c>
      <c r="F64" s="96">
        <f>D64*E64/12</f>
        <v>0</v>
      </c>
      <c r="G64" s="96">
        <f>G63</f>
        <v>285.44</v>
      </c>
      <c r="H64" s="71"/>
      <c r="I64" s="71">
        <f>I63</f>
        <v>763.87</v>
      </c>
      <c r="J64" s="96">
        <f>D64+F64-G64-H64-I64</f>
        <v>-1049.31</v>
      </c>
      <c r="K64" t="b" s="21">
        <f>IF(J64&gt;0,FALSE(),TRUE())</f>
        <v>1</v>
      </c>
      <c r="L64" s="96">
        <f>IF((D64+F64)&gt;(G64+H64+I64),(G64+H64+I64),(D64+F64))</f>
        <v>0</v>
      </c>
      <c r="M64" s="96">
        <f>IF(K64,0,J64)</f>
        <v>0</v>
      </c>
      <c r="N64" s="96">
        <f>IF(M64&gt;0,0,-J64)</f>
        <v>1049.31</v>
      </c>
      <c r="O64" s="102">
        <f>IF(AND(NOT(K63),K64),1,0)</f>
        <v>0</v>
      </c>
      <c r="P64" s="106">
        <f>IF(O64,C64,P63)</f>
        <v>40738</v>
      </c>
      <c r="Q64" s="104"/>
      <c r="R64" s="98">
        <f>EDATE(R63,1)</f>
        <v>42049</v>
      </c>
      <c r="S64" s="94">
        <f>AC63</f>
        <v>0</v>
      </c>
      <c r="T64" s="95">
        <f>T63</f>
        <v>0.109</v>
      </c>
      <c r="U64" s="96">
        <f>S64*T64/12</f>
        <v>0</v>
      </c>
      <c r="V64" s="96">
        <f>V63</f>
        <v>496</v>
      </c>
      <c r="W64" s="96">
        <f>N64</f>
        <v>1049.31</v>
      </c>
      <c r="X64" s="71"/>
      <c r="Y64" s="71">
        <f>Y63</f>
        <v>0</v>
      </c>
      <c r="Z64" s="96">
        <f>S64+U64-V64-W64-X64-Y64</f>
        <v>-1545.31</v>
      </c>
      <c r="AA64" t="b" s="21">
        <f>IF(Z64&gt;0,FALSE(),TRUE())</f>
        <v>1</v>
      </c>
      <c r="AB64" s="96">
        <f>IF((S64+U64)&gt;(W64+V64+X64+Y64),(W64+V64+X64+Y64),(S64+U64))</f>
        <v>0</v>
      </c>
      <c r="AC64" s="96">
        <f>IF(AA64,0,Z64)</f>
        <v>0</v>
      </c>
      <c r="AD64" s="96">
        <f>IF(AC64&gt;0,0,-Z64)</f>
        <v>1545.31</v>
      </c>
      <c r="AE64" s="102">
        <f>IF(AND(NOT(AA63),AA64),1,0)</f>
        <v>0</v>
      </c>
      <c r="AF64" s="106">
        <f>IF(AE64,R64,AF63)</f>
        <v>40953</v>
      </c>
      <c r="AG64" s="59"/>
      <c r="AH64" s="98">
        <f>EDATE(AH63,1)</f>
        <v>42049</v>
      </c>
      <c r="AI64" s="94">
        <f>AS63</f>
        <v>0</v>
      </c>
      <c r="AJ64" s="95">
        <f>AJ63</f>
        <v>0.089</v>
      </c>
      <c r="AK64" s="96">
        <f>AI64*AJ64/12</f>
        <v>0</v>
      </c>
      <c r="AL64" s="96">
        <f>AL63</f>
        <v>345</v>
      </c>
      <c r="AM64" s="96">
        <f>AD64</f>
        <v>1545.31</v>
      </c>
      <c r="AN64" s="71"/>
      <c r="AO64" s="71">
        <f>AO63</f>
        <v>0</v>
      </c>
      <c r="AP64" s="96">
        <f>AI64+AK64-AL64-AM64-AN64-AO64</f>
        <v>-1890.31</v>
      </c>
      <c r="AQ64" t="b" s="21">
        <f>IF(AP64&gt;0,FALSE(),TRUE())</f>
        <v>1</v>
      </c>
      <c r="AR64" s="96">
        <f>IF((AI64+AK64)&gt;(AM64+AL64+AN64+AO64),(AM64+AL64+AN64+AO64),(AI64+AK64))</f>
        <v>0</v>
      </c>
      <c r="AS64" s="96">
        <f>IF(AQ64,0,AP64)</f>
        <v>0</v>
      </c>
      <c r="AT64" s="96">
        <f>IF(AS64&gt;0,0,-AP64)</f>
        <v>1890.31</v>
      </c>
      <c r="AU64" s="102">
        <f>IF(AND(NOT(AQ63),AQ64),1,0)</f>
        <v>0</v>
      </c>
      <c r="AV64" s="106">
        <f>IF(AU64,AH64,AV63)</f>
        <v>41257</v>
      </c>
      <c r="AW64" s="105"/>
      <c r="AX64" s="98">
        <f>EDATE(AX63,1)</f>
        <v>42049</v>
      </c>
      <c r="AY64" s="94">
        <f>BI63</f>
        <v>0</v>
      </c>
      <c r="AZ64" s="95">
        <f>AZ63</f>
        <v>0.079</v>
      </c>
      <c r="BA64" s="96">
        <f>AY64*AZ64/12</f>
        <v>0</v>
      </c>
      <c r="BB64" s="96">
        <f>BB63</f>
        <v>428</v>
      </c>
      <c r="BC64" s="96">
        <f>AT64</f>
        <v>1890.31</v>
      </c>
      <c r="BD64" s="71"/>
      <c r="BE64" s="71">
        <f>BE63</f>
        <v>0</v>
      </c>
      <c r="BF64" s="96">
        <f>AY64+BA64-BB64-BC64-BD64-BE64</f>
        <v>-2318.31</v>
      </c>
      <c r="BG64" t="b" s="21">
        <f>IF(BF64&gt;0,FALSE(),TRUE())</f>
        <v>1</v>
      </c>
      <c r="BH64" s="96">
        <f>IF((AY64+BA64)&gt;(BC64+BB64+BD64+BE64),(BC64+BB64+BD64+BE64),(AY64+BA64))</f>
        <v>0</v>
      </c>
      <c r="BI64" s="96">
        <f>IF(BG64,0,BF64)</f>
        <v>0</v>
      </c>
      <c r="BJ64" s="96">
        <f>IF(BI64&gt;0,0,-BF64)</f>
        <v>2318.31</v>
      </c>
      <c r="BK64" s="102">
        <f>IF(AND(NOT(BG63),BG64),1,0)</f>
        <v>0</v>
      </c>
      <c r="BL64" s="106">
        <f>IF(BK64,AX64,BL63)</f>
        <v>41469</v>
      </c>
      <c r="BM64" s="105"/>
      <c r="BN64" s="98">
        <f>EDATE(BN63,1)</f>
        <v>42049</v>
      </c>
      <c r="BO64" s="94">
        <f>BY63</f>
        <v>0</v>
      </c>
      <c r="BP64" s="95">
        <f>BP63</f>
        <v>0.06619999999999999</v>
      </c>
      <c r="BQ64" s="96">
        <f>BO64*BP64/12</f>
        <v>0</v>
      </c>
      <c r="BR64" s="96">
        <f>BR63</f>
        <v>581.6900000000001</v>
      </c>
      <c r="BS64" s="96">
        <f>BJ64</f>
        <v>2318.31</v>
      </c>
      <c r="BT64" s="71"/>
      <c r="BU64" s="71">
        <f>BU63</f>
        <v>0</v>
      </c>
      <c r="BV64" s="96">
        <f>BO64+BQ64-BR64-BS64-BT64-BU64</f>
        <v>-2900</v>
      </c>
      <c r="BW64" t="b" s="21">
        <f>IF(BV64&gt;0,FALSE(),TRUE())</f>
        <v>1</v>
      </c>
      <c r="BX64" s="96">
        <f>IF((BO64+BQ64)&gt;(BS64+BR64+BT64+BU64),(BS64+BR64+BT64+BU64),(BO64+BQ64))</f>
        <v>0</v>
      </c>
      <c r="BY64" s="96">
        <f>IF(BW64,0,BV64)</f>
        <v>0</v>
      </c>
      <c r="BZ64" s="96">
        <f>IF(BY64&gt;0,0,-BV64)</f>
        <v>2900</v>
      </c>
      <c r="CA64" s="102">
        <f>IF(AND(NOT(BW63),BW64),1,0)</f>
        <v>0</v>
      </c>
      <c r="CB64" s="106">
        <f>IF(CA64,BN64,CB63)</f>
        <v>41896</v>
      </c>
      <c r="CC64" s="105"/>
      <c r="CD64" s="98">
        <f>EDATE(CD63,1)</f>
        <v>42049</v>
      </c>
      <c r="CE64" s="94">
        <f>CO63</f>
        <v>66648.9826997293</v>
      </c>
      <c r="CF64" s="95">
        <f>CF63</f>
        <v>0.05625</v>
      </c>
      <c r="CG64" s="96">
        <f>CE64*CF64/12</f>
        <v>312.4171064049811</v>
      </c>
      <c r="CH64" s="96">
        <f>CH63</f>
        <v>600</v>
      </c>
      <c r="CI64" s="96">
        <f>BZ64</f>
        <v>2900</v>
      </c>
      <c r="CJ64" s="71"/>
      <c r="CK64" s="71">
        <f>CK63</f>
        <v>0</v>
      </c>
      <c r="CL64" s="96">
        <f>CE64+CG64-CH64-CI64-CJ64-CK64</f>
        <v>63461.399806134286</v>
      </c>
      <c r="CM64" t="b" s="21">
        <f>IF(CL64&gt;0,FALSE(),TRUE())</f>
        <v>0</v>
      </c>
      <c r="CN64" s="96">
        <f>IF((CE64+CG64)&gt;(CI64+CH64+CJ64+CK64),(CI64+CH64+CJ64+CK64),(CE64+CG64))</f>
        <v>3500</v>
      </c>
      <c r="CO64" s="96">
        <f>IF(CM64,0,CL64)</f>
        <v>63461.399806134286</v>
      </c>
      <c r="CP64" s="96">
        <f>IF(CO64&gt;0,0,-CL64)</f>
        <v>0</v>
      </c>
      <c r="CQ64" s="102">
        <f>IF(AND(NOT(CM63),CM64),1,0)</f>
        <v>0</v>
      </c>
      <c r="CR64" s="103">
        <f>IF(CQ64,CD64,CR63)</f>
        <v>0</v>
      </c>
    </row>
    <row r="65" ht="15" customHeight="1">
      <c r="A65" s="99">
        <f>D65+S65+AI65+AY65+BO65+CE65</f>
        <v>63461.399806134286</v>
      </c>
      <c r="B65" s="100">
        <f>D65+S65+AI65+AY65</f>
        <v>0</v>
      </c>
      <c r="C65" s="101">
        <f>EDATE(C64,1)</f>
        <v>42077</v>
      </c>
      <c r="D65" s="94">
        <f>M64</f>
        <v>0</v>
      </c>
      <c r="E65" s="95">
        <f>E64</f>
        <v>0.0349</v>
      </c>
      <c r="F65" s="96">
        <f>D65*E65/12</f>
        <v>0</v>
      </c>
      <c r="G65" s="96">
        <f>G64</f>
        <v>285.44</v>
      </c>
      <c r="H65" s="71"/>
      <c r="I65" s="71">
        <f>I64</f>
        <v>763.87</v>
      </c>
      <c r="J65" s="96">
        <f>D65+F65-G65-H65-I65</f>
        <v>-1049.31</v>
      </c>
      <c r="K65" t="b" s="21">
        <f>IF(J65&gt;0,FALSE(),TRUE())</f>
        <v>1</v>
      </c>
      <c r="L65" s="96">
        <f>IF((D65+F65)&gt;(G65+H65+I65),(G65+H65+I65),(D65+F65))</f>
        <v>0</v>
      </c>
      <c r="M65" s="96">
        <f>IF(K65,0,J65)</f>
        <v>0</v>
      </c>
      <c r="N65" s="96">
        <f>IF(M65&gt;0,0,-J65)</f>
        <v>1049.31</v>
      </c>
      <c r="O65" s="102">
        <f>IF(AND(NOT(K64),K65),1,0)</f>
        <v>0</v>
      </c>
      <c r="P65" s="106">
        <f>IF(O65,C65,P64)</f>
        <v>40738</v>
      </c>
      <c r="Q65" s="104"/>
      <c r="R65" s="98">
        <f>EDATE(R64,1)</f>
        <v>42077</v>
      </c>
      <c r="S65" s="94">
        <f>AC64</f>
        <v>0</v>
      </c>
      <c r="T65" s="95">
        <f>T64</f>
        <v>0.109</v>
      </c>
      <c r="U65" s="96">
        <f>S65*T65/12</f>
        <v>0</v>
      </c>
      <c r="V65" s="96">
        <f>V64</f>
        <v>496</v>
      </c>
      <c r="W65" s="96">
        <f>N65</f>
        <v>1049.31</v>
      </c>
      <c r="X65" s="71"/>
      <c r="Y65" s="71">
        <f>Y64</f>
        <v>0</v>
      </c>
      <c r="Z65" s="96">
        <f>S65+U65-V65-W65-X65-Y65</f>
        <v>-1545.31</v>
      </c>
      <c r="AA65" t="b" s="21">
        <f>IF(Z65&gt;0,FALSE(),TRUE())</f>
        <v>1</v>
      </c>
      <c r="AB65" s="96">
        <f>IF((S65+U65)&gt;(W65+V65+X65+Y65),(W65+V65+X65+Y65),(S65+U65))</f>
        <v>0</v>
      </c>
      <c r="AC65" s="96">
        <f>IF(AA65,0,Z65)</f>
        <v>0</v>
      </c>
      <c r="AD65" s="96">
        <f>IF(AC65&gt;0,0,-Z65)</f>
        <v>1545.31</v>
      </c>
      <c r="AE65" s="102">
        <f>IF(AND(NOT(AA64),AA65),1,0)</f>
        <v>0</v>
      </c>
      <c r="AF65" s="106">
        <f>IF(AE65,R65,AF64)</f>
        <v>40953</v>
      </c>
      <c r="AG65" s="59"/>
      <c r="AH65" s="98">
        <f>EDATE(AH64,1)</f>
        <v>42077</v>
      </c>
      <c r="AI65" s="94">
        <f>AS64</f>
        <v>0</v>
      </c>
      <c r="AJ65" s="95">
        <f>AJ64</f>
        <v>0.089</v>
      </c>
      <c r="AK65" s="96">
        <f>AI65*AJ65/12</f>
        <v>0</v>
      </c>
      <c r="AL65" s="96">
        <f>AL64</f>
        <v>345</v>
      </c>
      <c r="AM65" s="96">
        <f>AD65</f>
        <v>1545.31</v>
      </c>
      <c r="AN65" s="71"/>
      <c r="AO65" s="71">
        <f>AO64</f>
        <v>0</v>
      </c>
      <c r="AP65" s="96">
        <f>AI65+AK65-AL65-AM65-AN65-AO65</f>
        <v>-1890.31</v>
      </c>
      <c r="AQ65" t="b" s="21">
        <f>IF(AP65&gt;0,FALSE(),TRUE())</f>
        <v>1</v>
      </c>
      <c r="AR65" s="96">
        <f>IF((AI65+AK65)&gt;(AM65+AL65+AN65+AO65),(AM65+AL65+AN65+AO65),(AI65+AK65))</f>
        <v>0</v>
      </c>
      <c r="AS65" s="96">
        <f>IF(AQ65,0,AP65)</f>
        <v>0</v>
      </c>
      <c r="AT65" s="96">
        <f>IF(AS65&gt;0,0,-AP65)</f>
        <v>1890.31</v>
      </c>
      <c r="AU65" s="102">
        <f>IF(AND(NOT(AQ64),AQ65),1,0)</f>
        <v>0</v>
      </c>
      <c r="AV65" s="106">
        <f>IF(AU65,AH65,AV64)</f>
        <v>41257</v>
      </c>
      <c r="AW65" s="105"/>
      <c r="AX65" s="98">
        <f>EDATE(AX64,1)</f>
        <v>42077</v>
      </c>
      <c r="AY65" s="94">
        <f>BI64</f>
        <v>0</v>
      </c>
      <c r="AZ65" s="95">
        <f>AZ64</f>
        <v>0.079</v>
      </c>
      <c r="BA65" s="96">
        <f>AY65*AZ65/12</f>
        <v>0</v>
      </c>
      <c r="BB65" s="96">
        <f>BB64</f>
        <v>428</v>
      </c>
      <c r="BC65" s="96">
        <f>AT65</f>
        <v>1890.31</v>
      </c>
      <c r="BD65" s="71"/>
      <c r="BE65" s="71">
        <f>BE64</f>
        <v>0</v>
      </c>
      <c r="BF65" s="96">
        <f>AY65+BA65-BB65-BC65-BD65-BE65</f>
        <v>-2318.31</v>
      </c>
      <c r="BG65" t="b" s="21">
        <f>IF(BF65&gt;0,FALSE(),TRUE())</f>
        <v>1</v>
      </c>
      <c r="BH65" s="96">
        <f>IF((AY65+BA65)&gt;(BC65+BB65+BD65+BE65),(BC65+BB65+BD65+BE65),(AY65+BA65))</f>
        <v>0</v>
      </c>
      <c r="BI65" s="96">
        <f>IF(BG65,0,BF65)</f>
        <v>0</v>
      </c>
      <c r="BJ65" s="96">
        <f>IF(BI65&gt;0,0,-BF65)</f>
        <v>2318.31</v>
      </c>
      <c r="BK65" s="102">
        <f>IF(AND(NOT(BG64),BG65),1,0)</f>
        <v>0</v>
      </c>
      <c r="BL65" s="106">
        <f>IF(BK65,AX65,BL64)</f>
        <v>41469</v>
      </c>
      <c r="BM65" s="105"/>
      <c r="BN65" s="98">
        <f>EDATE(BN64,1)</f>
        <v>42077</v>
      </c>
      <c r="BO65" s="94">
        <f>BY64</f>
        <v>0</v>
      </c>
      <c r="BP65" s="95">
        <f>BP64</f>
        <v>0.06619999999999999</v>
      </c>
      <c r="BQ65" s="96">
        <f>BO65*BP65/12</f>
        <v>0</v>
      </c>
      <c r="BR65" s="96">
        <f>BR64</f>
        <v>581.6900000000001</v>
      </c>
      <c r="BS65" s="96">
        <f>BJ65</f>
        <v>2318.31</v>
      </c>
      <c r="BT65" s="71"/>
      <c r="BU65" s="71">
        <f>BU64</f>
        <v>0</v>
      </c>
      <c r="BV65" s="96">
        <f>BO65+BQ65-BR65-BS65-BT65-BU65</f>
        <v>-2900</v>
      </c>
      <c r="BW65" t="b" s="21">
        <f>IF(BV65&gt;0,FALSE(),TRUE())</f>
        <v>1</v>
      </c>
      <c r="BX65" s="96">
        <f>IF((BO65+BQ65)&gt;(BS65+BR65+BT65+BU65),(BS65+BR65+BT65+BU65),(BO65+BQ65))</f>
        <v>0</v>
      </c>
      <c r="BY65" s="96">
        <f>IF(BW65,0,BV65)</f>
        <v>0</v>
      </c>
      <c r="BZ65" s="96">
        <f>IF(BY65&gt;0,0,-BV65)</f>
        <v>2900</v>
      </c>
      <c r="CA65" s="102">
        <f>IF(AND(NOT(BW64),BW65),1,0)</f>
        <v>0</v>
      </c>
      <c r="CB65" s="106">
        <f>IF(CA65,BN65,CB64)</f>
        <v>41896</v>
      </c>
      <c r="CC65" s="105"/>
      <c r="CD65" s="98">
        <f>EDATE(CD64,1)</f>
        <v>42077</v>
      </c>
      <c r="CE65" s="94">
        <f>CO64</f>
        <v>63461.399806134286</v>
      </c>
      <c r="CF65" s="95">
        <f>CF64</f>
        <v>0.05625</v>
      </c>
      <c r="CG65" s="96">
        <f>CE65*CF65/12</f>
        <v>297.4753115912545</v>
      </c>
      <c r="CH65" s="96">
        <f>CH64</f>
        <v>600</v>
      </c>
      <c r="CI65" s="96">
        <f>BZ65</f>
        <v>2900</v>
      </c>
      <c r="CJ65" s="71"/>
      <c r="CK65" s="71">
        <f>CK64</f>
        <v>0</v>
      </c>
      <c r="CL65" s="96">
        <f>CE65+CG65-CH65-CI65-CJ65-CK65</f>
        <v>60258.875117725540</v>
      </c>
      <c r="CM65" t="b" s="21">
        <f>IF(CL65&gt;0,FALSE(),TRUE())</f>
        <v>0</v>
      </c>
      <c r="CN65" s="96">
        <f>IF((CE65+CG65)&gt;(CI65+CH65+CJ65+CK65),(CI65+CH65+CJ65+CK65),(CE65+CG65))</f>
        <v>3500</v>
      </c>
      <c r="CO65" s="96">
        <f>IF(CM65,0,CL65)</f>
        <v>60258.875117725540</v>
      </c>
      <c r="CP65" s="96">
        <f>IF(CO65&gt;0,0,-CL65)</f>
        <v>0</v>
      </c>
      <c r="CQ65" s="102">
        <f>IF(AND(NOT(CM64),CM65),1,0)</f>
        <v>0</v>
      </c>
      <c r="CR65" s="103">
        <f>IF(CQ65,CD65,CR64)</f>
        <v>0</v>
      </c>
    </row>
    <row r="66" ht="15" customHeight="1">
      <c r="A66" s="99">
        <f>D66+S66+AI66+AY66+BO66+CE66</f>
        <v>60258.875117725540</v>
      </c>
      <c r="B66" s="100">
        <f>D66+S66+AI66+AY66</f>
        <v>0</v>
      </c>
      <c r="C66" s="101">
        <f>EDATE(C65,1)</f>
        <v>42108</v>
      </c>
      <c r="D66" s="94">
        <f>M65</f>
        <v>0</v>
      </c>
      <c r="E66" s="95">
        <f>E65</f>
        <v>0.0349</v>
      </c>
      <c r="F66" s="96">
        <f>D66*E66/12</f>
        <v>0</v>
      </c>
      <c r="G66" s="96">
        <f>G65</f>
        <v>285.44</v>
      </c>
      <c r="H66" s="71"/>
      <c r="I66" s="71">
        <f>I65</f>
        <v>763.87</v>
      </c>
      <c r="J66" s="96">
        <f>D66+F66-G66-H66-I66</f>
        <v>-1049.31</v>
      </c>
      <c r="K66" t="b" s="21">
        <f>IF(J66&gt;0,FALSE(),TRUE())</f>
        <v>1</v>
      </c>
      <c r="L66" s="96">
        <f>IF((D66+F66)&gt;(G66+H66+I66),(G66+H66+I66),(D66+F66))</f>
        <v>0</v>
      </c>
      <c r="M66" s="96">
        <f>IF(K66,0,J66)</f>
        <v>0</v>
      </c>
      <c r="N66" s="96">
        <f>IF(M66&gt;0,0,-J66)</f>
        <v>1049.31</v>
      </c>
      <c r="O66" s="102">
        <f>IF(AND(NOT(K65),K66),1,0)</f>
        <v>0</v>
      </c>
      <c r="P66" s="106">
        <f>IF(O66,C66,P65)</f>
        <v>40738</v>
      </c>
      <c r="Q66" s="104"/>
      <c r="R66" s="98">
        <f>EDATE(R65,1)</f>
        <v>42108</v>
      </c>
      <c r="S66" s="94">
        <f>AC65</f>
        <v>0</v>
      </c>
      <c r="T66" s="95">
        <f>T65</f>
        <v>0.109</v>
      </c>
      <c r="U66" s="96">
        <f>S66*T66/12</f>
        <v>0</v>
      </c>
      <c r="V66" s="96">
        <f>V65</f>
        <v>496</v>
      </c>
      <c r="W66" s="96">
        <f>N66</f>
        <v>1049.31</v>
      </c>
      <c r="X66" s="71"/>
      <c r="Y66" s="71">
        <f>Y65</f>
        <v>0</v>
      </c>
      <c r="Z66" s="96">
        <f>S66+U66-V66-W66-X66-Y66</f>
        <v>-1545.31</v>
      </c>
      <c r="AA66" t="b" s="21">
        <f>IF(Z66&gt;0,FALSE(),TRUE())</f>
        <v>1</v>
      </c>
      <c r="AB66" s="96">
        <f>IF((S66+U66)&gt;(W66+V66+X66+Y66),(W66+V66+X66+Y66),(S66+U66))</f>
        <v>0</v>
      </c>
      <c r="AC66" s="96">
        <f>IF(AA66,0,Z66)</f>
        <v>0</v>
      </c>
      <c r="AD66" s="96">
        <f>IF(AC66&gt;0,0,-Z66)</f>
        <v>1545.31</v>
      </c>
      <c r="AE66" s="102">
        <f>IF(AND(NOT(AA65),AA66),1,0)</f>
        <v>0</v>
      </c>
      <c r="AF66" s="106">
        <f>IF(AE66,R66,AF65)</f>
        <v>40953</v>
      </c>
      <c r="AG66" s="59"/>
      <c r="AH66" s="98">
        <f>EDATE(AH65,1)</f>
        <v>42108</v>
      </c>
      <c r="AI66" s="94">
        <f>AS65</f>
        <v>0</v>
      </c>
      <c r="AJ66" s="95">
        <f>AJ65</f>
        <v>0.089</v>
      </c>
      <c r="AK66" s="96">
        <f>AI66*AJ66/12</f>
        <v>0</v>
      </c>
      <c r="AL66" s="96">
        <f>AL65</f>
        <v>345</v>
      </c>
      <c r="AM66" s="96">
        <f>AD66</f>
        <v>1545.31</v>
      </c>
      <c r="AN66" s="71"/>
      <c r="AO66" s="71">
        <f>AO65</f>
        <v>0</v>
      </c>
      <c r="AP66" s="96">
        <f>AI66+AK66-AL66-AM66-AN66-AO66</f>
        <v>-1890.31</v>
      </c>
      <c r="AQ66" t="b" s="21">
        <f>IF(AP66&gt;0,FALSE(),TRUE())</f>
        <v>1</v>
      </c>
      <c r="AR66" s="96">
        <f>IF((AI66+AK66)&gt;(AM66+AL66+AN66+AO66),(AM66+AL66+AN66+AO66),(AI66+AK66))</f>
        <v>0</v>
      </c>
      <c r="AS66" s="96">
        <f>IF(AQ66,0,AP66)</f>
        <v>0</v>
      </c>
      <c r="AT66" s="96">
        <f>IF(AS66&gt;0,0,-AP66)</f>
        <v>1890.31</v>
      </c>
      <c r="AU66" s="102">
        <f>IF(AND(NOT(AQ65),AQ66),1,0)</f>
        <v>0</v>
      </c>
      <c r="AV66" s="106">
        <f>IF(AU66,AH66,AV65)</f>
        <v>41257</v>
      </c>
      <c r="AW66" s="105"/>
      <c r="AX66" s="98">
        <f>EDATE(AX65,1)</f>
        <v>42108</v>
      </c>
      <c r="AY66" s="94">
        <f>BI65</f>
        <v>0</v>
      </c>
      <c r="AZ66" s="95">
        <f>AZ65</f>
        <v>0.079</v>
      </c>
      <c r="BA66" s="96">
        <f>AY66*AZ66/12</f>
        <v>0</v>
      </c>
      <c r="BB66" s="96">
        <f>BB65</f>
        <v>428</v>
      </c>
      <c r="BC66" s="96">
        <f>AT66</f>
        <v>1890.31</v>
      </c>
      <c r="BD66" s="71"/>
      <c r="BE66" s="71">
        <f>BE65</f>
        <v>0</v>
      </c>
      <c r="BF66" s="96">
        <f>AY66+BA66-BB66-BC66-BD66-BE66</f>
        <v>-2318.31</v>
      </c>
      <c r="BG66" t="b" s="21">
        <f>IF(BF66&gt;0,FALSE(),TRUE())</f>
        <v>1</v>
      </c>
      <c r="BH66" s="96">
        <f>IF((AY66+BA66)&gt;(BC66+BB66+BD66+BE66),(BC66+BB66+BD66+BE66),(AY66+BA66))</f>
        <v>0</v>
      </c>
      <c r="BI66" s="96">
        <f>IF(BG66,0,BF66)</f>
        <v>0</v>
      </c>
      <c r="BJ66" s="96">
        <f>IF(BI66&gt;0,0,-BF66)</f>
        <v>2318.31</v>
      </c>
      <c r="BK66" s="102">
        <f>IF(AND(NOT(BG65),BG66),1,0)</f>
        <v>0</v>
      </c>
      <c r="BL66" s="106">
        <f>IF(BK66,AX66,BL65)</f>
        <v>41469</v>
      </c>
      <c r="BM66" s="105"/>
      <c r="BN66" s="98">
        <f>EDATE(BN65,1)</f>
        <v>42108</v>
      </c>
      <c r="BO66" s="94">
        <f>BY65</f>
        <v>0</v>
      </c>
      <c r="BP66" s="95">
        <f>BP65</f>
        <v>0.06619999999999999</v>
      </c>
      <c r="BQ66" s="96">
        <f>BO66*BP66/12</f>
        <v>0</v>
      </c>
      <c r="BR66" s="96">
        <f>BR65</f>
        <v>581.6900000000001</v>
      </c>
      <c r="BS66" s="96">
        <f>BJ66</f>
        <v>2318.31</v>
      </c>
      <c r="BT66" s="71"/>
      <c r="BU66" s="71">
        <f>BU65</f>
        <v>0</v>
      </c>
      <c r="BV66" s="96">
        <f>BO66+BQ66-BR66-BS66-BT66-BU66</f>
        <v>-2900</v>
      </c>
      <c r="BW66" t="b" s="21">
        <f>IF(BV66&gt;0,FALSE(),TRUE())</f>
        <v>1</v>
      </c>
      <c r="BX66" s="96">
        <f>IF((BO66+BQ66)&gt;(BS66+BR66+BT66+BU66),(BS66+BR66+BT66+BU66),(BO66+BQ66))</f>
        <v>0</v>
      </c>
      <c r="BY66" s="96">
        <f>IF(BW66,0,BV66)</f>
        <v>0</v>
      </c>
      <c r="BZ66" s="96">
        <f>IF(BY66&gt;0,0,-BV66)</f>
        <v>2900</v>
      </c>
      <c r="CA66" s="102">
        <f>IF(AND(NOT(BW65),BW66),1,0)</f>
        <v>0</v>
      </c>
      <c r="CB66" s="106">
        <f>IF(CA66,BN66,CB65)</f>
        <v>41896</v>
      </c>
      <c r="CC66" s="105"/>
      <c r="CD66" s="98">
        <f>EDATE(CD65,1)</f>
        <v>42108</v>
      </c>
      <c r="CE66" s="94">
        <f>CO65</f>
        <v>60258.875117725540</v>
      </c>
      <c r="CF66" s="95">
        <f>CF65</f>
        <v>0.05625</v>
      </c>
      <c r="CG66" s="96">
        <f>CE66*CF66/12</f>
        <v>282.4634771143384</v>
      </c>
      <c r="CH66" s="96">
        <f>CH65</f>
        <v>600</v>
      </c>
      <c r="CI66" s="96">
        <f>BZ66</f>
        <v>2900</v>
      </c>
      <c r="CJ66" s="71"/>
      <c r="CK66" s="71">
        <f>CK65</f>
        <v>0</v>
      </c>
      <c r="CL66" s="96">
        <f>CE66+CG66-CH66-CI66-CJ66-CK66</f>
        <v>57041.338594839879</v>
      </c>
      <c r="CM66" t="b" s="21">
        <f>IF(CL66&gt;0,FALSE(),TRUE())</f>
        <v>0</v>
      </c>
      <c r="CN66" s="96">
        <f>IF((CE66+CG66)&gt;(CI66+CH66+CJ66+CK66),(CI66+CH66+CJ66+CK66),(CE66+CG66))</f>
        <v>3500</v>
      </c>
      <c r="CO66" s="96">
        <f>IF(CM66,0,CL66)</f>
        <v>57041.338594839879</v>
      </c>
      <c r="CP66" s="96">
        <f>IF(CO66&gt;0,0,-CL66)</f>
        <v>0</v>
      </c>
      <c r="CQ66" s="102">
        <f>IF(AND(NOT(CM65),CM66),1,0)</f>
        <v>0</v>
      </c>
      <c r="CR66" s="103">
        <f>IF(CQ66,CD66,CR65)</f>
        <v>0</v>
      </c>
    </row>
    <row r="67" ht="15" customHeight="1">
      <c r="A67" s="99">
        <f>D67+S67+AI67+AY67+BO67+CE67</f>
        <v>57041.338594839879</v>
      </c>
      <c r="B67" s="100">
        <f>D67+S67+AI67+AY67</f>
        <v>0</v>
      </c>
      <c r="C67" s="101">
        <f>EDATE(C66,1)</f>
        <v>42138</v>
      </c>
      <c r="D67" s="94">
        <f>M66</f>
        <v>0</v>
      </c>
      <c r="E67" s="95">
        <f>E66</f>
        <v>0.0349</v>
      </c>
      <c r="F67" s="96">
        <f>D67*E67/12</f>
        <v>0</v>
      </c>
      <c r="G67" s="96">
        <f>G66</f>
        <v>285.44</v>
      </c>
      <c r="H67" s="71"/>
      <c r="I67" s="71">
        <f>I66</f>
        <v>763.87</v>
      </c>
      <c r="J67" s="96">
        <f>D67+F67-G67-H67-I67</f>
        <v>-1049.31</v>
      </c>
      <c r="K67" t="b" s="21">
        <f>IF(J67&gt;0,FALSE(),TRUE())</f>
        <v>1</v>
      </c>
      <c r="L67" s="96">
        <f>IF((D67+F67)&gt;(G67+H67+I67),(G67+H67+I67),(D67+F67))</f>
        <v>0</v>
      </c>
      <c r="M67" s="96">
        <f>IF(K67,0,J67)</f>
        <v>0</v>
      </c>
      <c r="N67" s="96">
        <f>IF(M67&gt;0,0,-J67)</f>
        <v>1049.31</v>
      </c>
      <c r="O67" s="102">
        <f>IF(AND(NOT(K66),K67),1,0)</f>
        <v>0</v>
      </c>
      <c r="P67" s="106">
        <f>IF(O67,C67,P66)</f>
        <v>40738</v>
      </c>
      <c r="Q67" s="104"/>
      <c r="R67" s="98">
        <f>EDATE(R66,1)</f>
        <v>42138</v>
      </c>
      <c r="S67" s="94">
        <f>AC66</f>
        <v>0</v>
      </c>
      <c r="T67" s="95">
        <f>T66</f>
        <v>0.109</v>
      </c>
      <c r="U67" s="96">
        <f>S67*T67/12</f>
        <v>0</v>
      </c>
      <c r="V67" s="96">
        <f>V66</f>
        <v>496</v>
      </c>
      <c r="W67" s="96">
        <f>N67</f>
        <v>1049.31</v>
      </c>
      <c r="X67" s="71"/>
      <c r="Y67" s="71">
        <f>Y66</f>
        <v>0</v>
      </c>
      <c r="Z67" s="96">
        <f>S67+U67-V67-W67-X67-Y67</f>
        <v>-1545.31</v>
      </c>
      <c r="AA67" t="b" s="21">
        <f>IF(Z67&gt;0,FALSE(),TRUE())</f>
        <v>1</v>
      </c>
      <c r="AB67" s="96">
        <f>IF((S67+U67)&gt;(W67+V67+X67+Y67),(W67+V67+X67+Y67),(S67+U67))</f>
        <v>0</v>
      </c>
      <c r="AC67" s="96">
        <f>IF(AA67,0,Z67)</f>
        <v>0</v>
      </c>
      <c r="AD67" s="96">
        <f>IF(AC67&gt;0,0,-Z67)</f>
        <v>1545.31</v>
      </c>
      <c r="AE67" s="102">
        <f>IF(AND(NOT(AA66),AA67),1,0)</f>
        <v>0</v>
      </c>
      <c r="AF67" s="106">
        <f>IF(AE67,R67,AF66)</f>
        <v>40953</v>
      </c>
      <c r="AG67" s="59"/>
      <c r="AH67" s="98">
        <f>EDATE(AH66,1)</f>
        <v>42138</v>
      </c>
      <c r="AI67" s="94">
        <f>AS66</f>
        <v>0</v>
      </c>
      <c r="AJ67" s="95">
        <f>AJ66</f>
        <v>0.089</v>
      </c>
      <c r="AK67" s="96">
        <f>AI67*AJ67/12</f>
        <v>0</v>
      </c>
      <c r="AL67" s="96">
        <f>AL66</f>
        <v>345</v>
      </c>
      <c r="AM67" s="96">
        <f>AD67</f>
        <v>1545.31</v>
      </c>
      <c r="AN67" s="71"/>
      <c r="AO67" s="71">
        <f>AO66</f>
        <v>0</v>
      </c>
      <c r="AP67" s="96">
        <f>AI67+AK67-AL67-AM67-AN67-AO67</f>
        <v>-1890.31</v>
      </c>
      <c r="AQ67" t="b" s="21">
        <f>IF(AP67&gt;0,FALSE(),TRUE())</f>
        <v>1</v>
      </c>
      <c r="AR67" s="96">
        <f>IF((AI67+AK67)&gt;(AM67+AL67+AN67+AO67),(AM67+AL67+AN67+AO67),(AI67+AK67))</f>
        <v>0</v>
      </c>
      <c r="AS67" s="96">
        <f>IF(AQ67,0,AP67)</f>
        <v>0</v>
      </c>
      <c r="AT67" s="96">
        <f>IF(AS67&gt;0,0,-AP67)</f>
        <v>1890.31</v>
      </c>
      <c r="AU67" s="102">
        <f>IF(AND(NOT(AQ66),AQ67),1,0)</f>
        <v>0</v>
      </c>
      <c r="AV67" s="106">
        <f>IF(AU67,AH67,AV66)</f>
        <v>41257</v>
      </c>
      <c r="AW67" s="105"/>
      <c r="AX67" s="98">
        <f>EDATE(AX66,1)</f>
        <v>42138</v>
      </c>
      <c r="AY67" s="94">
        <f>BI66</f>
        <v>0</v>
      </c>
      <c r="AZ67" s="95">
        <f>AZ66</f>
        <v>0.079</v>
      </c>
      <c r="BA67" s="96">
        <f>AY67*AZ67/12</f>
        <v>0</v>
      </c>
      <c r="BB67" s="96">
        <f>BB66</f>
        <v>428</v>
      </c>
      <c r="BC67" s="96">
        <f>AT67</f>
        <v>1890.31</v>
      </c>
      <c r="BD67" s="71"/>
      <c r="BE67" s="71">
        <f>BE66</f>
        <v>0</v>
      </c>
      <c r="BF67" s="96">
        <f>AY67+BA67-BB67-BC67-BD67-BE67</f>
        <v>-2318.31</v>
      </c>
      <c r="BG67" t="b" s="21">
        <f>IF(BF67&gt;0,FALSE(),TRUE())</f>
        <v>1</v>
      </c>
      <c r="BH67" s="96">
        <f>IF((AY67+BA67)&gt;(BC67+BB67+BD67+BE67),(BC67+BB67+BD67+BE67),(AY67+BA67))</f>
        <v>0</v>
      </c>
      <c r="BI67" s="96">
        <f>IF(BG67,0,BF67)</f>
        <v>0</v>
      </c>
      <c r="BJ67" s="96">
        <f>IF(BI67&gt;0,0,-BF67)</f>
        <v>2318.31</v>
      </c>
      <c r="BK67" s="102">
        <f>IF(AND(NOT(BG66),BG67),1,0)</f>
        <v>0</v>
      </c>
      <c r="BL67" s="106">
        <f>IF(BK67,AX67,BL66)</f>
        <v>41469</v>
      </c>
      <c r="BM67" s="105"/>
      <c r="BN67" s="98">
        <f>EDATE(BN66,1)</f>
        <v>42138</v>
      </c>
      <c r="BO67" s="94">
        <f>BY66</f>
        <v>0</v>
      </c>
      <c r="BP67" s="95">
        <f>BP66</f>
        <v>0.06619999999999999</v>
      </c>
      <c r="BQ67" s="96">
        <f>BO67*BP67/12</f>
        <v>0</v>
      </c>
      <c r="BR67" s="96">
        <f>BR66</f>
        <v>581.6900000000001</v>
      </c>
      <c r="BS67" s="96">
        <f>BJ67</f>
        <v>2318.31</v>
      </c>
      <c r="BT67" s="71"/>
      <c r="BU67" s="71">
        <f>BU66</f>
        <v>0</v>
      </c>
      <c r="BV67" s="96">
        <f>BO67+BQ67-BR67-BS67-BT67-BU67</f>
        <v>-2900</v>
      </c>
      <c r="BW67" t="b" s="21">
        <f>IF(BV67&gt;0,FALSE(),TRUE())</f>
        <v>1</v>
      </c>
      <c r="BX67" s="96">
        <f>IF((BO67+BQ67)&gt;(BS67+BR67+BT67+BU67),(BS67+BR67+BT67+BU67),(BO67+BQ67))</f>
        <v>0</v>
      </c>
      <c r="BY67" s="96">
        <f>IF(BW67,0,BV67)</f>
        <v>0</v>
      </c>
      <c r="BZ67" s="96">
        <f>IF(BY67&gt;0,0,-BV67)</f>
        <v>2900</v>
      </c>
      <c r="CA67" s="102">
        <f>IF(AND(NOT(BW66),BW67),1,0)</f>
        <v>0</v>
      </c>
      <c r="CB67" s="106">
        <f>IF(CA67,BN67,CB66)</f>
        <v>41896</v>
      </c>
      <c r="CC67" s="105"/>
      <c r="CD67" s="98">
        <f>EDATE(CD66,1)</f>
        <v>42138</v>
      </c>
      <c r="CE67" s="94">
        <f>CO66</f>
        <v>57041.338594839879</v>
      </c>
      <c r="CF67" s="95">
        <f>CF66</f>
        <v>0.05625</v>
      </c>
      <c r="CG67" s="96">
        <f>CE67*CF67/12</f>
        <v>267.381274663312</v>
      </c>
      <c r="CH67" s="96">
        <f>CH66</f>
        <v>600</v>
      </c>
      <c r="CI67" s="96">
        <f>BZ67</f>
        <v>2900</v>
      </c>
      <c r="CJ67" s="71"/>
      <c r="CK67" s="71">
        <f>CK66</f>
        <v>0</v>
      </c>
      <c r="CL67" s="96">
        <f>CE67+CG67-CH67-CI67-CJ67-CK67</f>
        <v>53808.719869503191</v>
      </c>
      <c r="CM67" t="b" s="21">
        <f>IF(CL67&gt;0,FALSE(),TRUE())</f>
        <v>0</v>
      </c>
      <c r="CN67" s="96">
        <f>IF((CE67+CG67)&gt;(CI67+CH67+CJ67+CK67),(CI67+CH67+CJ67+CK67),(CE67+CG67))</f>
        <v>3500</v>
      </c>
      <c r="CO67" s="96">
        <f>IF(CM67,0,CL67)</f>
        <v>53808.719869503191</v>
      </c>
      <c r="CP67" s="96">
        <f>IF(CO67&gt;0,0,-CL67)</f>
        <v>0</v>
      </c>
      <c r="CQ67" s="102">
        <f>IF(AND(NOT(CM66),CM67),1,0)</f>
        <v>0</v>
      </c>
      <c r="CR67" s="103">
        <f>IF(CQ67,CD67,CR66)</f>
        <v>0</v>
      </c>
    </row>
    <row r="68" ht="15" customHeight="1">
      <c r="A68" s="99">
        <f>D68+S68+AI68+AY68+BO68+CE68</f>
        <v>53808.719869503191</v>
      </c>
      <c r="B68" s="100">
        <f>D68+S68+AI68+AY68</f>
        <v>0</v>
      </c>
      <c r="C68" s="101">
        <f>EDATE(C67,1)</f>
        <v>42169</v>
      </c>
      <c r="D68" s="94">
        <f>M67</f>
        <v>0</v>
      </c>
      <c r="E68" s="95">
        <f>E67</f>
        <v>0.0349</v>
      </c>
      <c r="F68" s="96">
        <f>D68*E68/12</f>
        <v>0</v>
      </c>
      <c r="G68" s="96">
        <f>G67</f>
        <v>285.44</v>
      </c>
      <c r="H68" s="71"/>
      <c r="I68" s="71">
        <f>I67</f>
        <v>763.87</v>
      </c>
      <c r="J68" s="96">
        <f>D68+F68-G68-H68-I68</f>
        <v>-1049.31</v>
      </c>
      <c r="K68" t="b" s="21">
        <f>IF(J68&gt;0,FALSE(),TRUE())</f>
        <v>1</v>
      </c>
      <c r="L68" s="96">
        <f>IF((D68+F68)&gt;(G68+H68+I68),(G68+H68+I68),(D68+F68))</f>
        <v>0</v>
      </c>
      <c r="M68" s="96">
        <f>IF(K68,0,J68)</f>
        <v>0</v>
      </c>
      <c r="N68" s="96">
        <f>IF(M68&gt;0,0,-J68)</f>
        <v>1049.31</v>
      </c>
      <c r="O68" s="102">
        <f>IF(AND(NOT(K67),K68),1,0)</f>
        <v>0</v>
      </c>
      <c r="P68" s="106">
        <f>IF(O68,C68,P67)</f>
        <v>40738</v>
      </c>
      <c r="Q68" s="104"/>
      <c r="R68" s="98">
        <f>EDATE(R67,1)</f>
        <v>42169</v>
      </c>
      <c r="S68" s="94">
        <f>AC67</f>
        <v>0</v>
      </c>
      <c r="T68" s="95">
        <f>T67</f>
        <v>0.109</v>
      </c>
      <c r="U68" s="96">
        <f>S68*T68/12</f>
        <v>0</v>
      </c>
      <c r="V68" s="96">
        <f>V67</f>
        <v>496</v>
      </c>
      <c r="W68" s="96">
        <f>N68</f>
        <v>1049.31</v>
      </c>
      <c r="X68" s="71"/>
      <c r="Y68" s="71">
        <f>Y67</f>
        <v>0</v>
      </c>
      <c r="Z68" s="96">
        <f>S68+U68-V68-W68-X68-Y68</f>
        <v>-1545.31</v>
      </c>
      <c r="AA68" t="b" s="21">
        <f>IF(Z68&gt;0,FALSE(),TRUE())</f>
        <v>1</v>
      </c>
      <c r="AB68" s="96">
        <f>IF((S68+U68)&gt;(W68+V68+X68+Y68),(W68+V68+X68+Y68),(S68+U68))</f>
        <v>0</v>
      </c>
      <c r="AC68" s="96">
        <f>IF(AA68,0,Z68)</f>
        <v>0</v>
      </c>
      <c r="AD68" s="96">
        <f>IF(AC68&gt;0,0,-Z68)</f>
        <v>1545.31</v>
      </c>
      <c r="AE68" s="102">
        <f>IF(AND(NOT(AA67),AA68),1,0)</f>
        <v>0</v>
      </c>
      <c r="AF68" s="106">
        <f>IF(AE68,R68,AF67)</f>
        <v>40953</v>
      </c>
      <c r="AG68" s="59"/>
      <c r="AH68" s="98">
        <f>EDATE(AH67,1)</f>
        <v>42169</v>
      </c>
      <c r="AI68" s="94">
        <f>AS67</f>
        <v>0</v>
      </c>
      <c r="AJ68" s="95">
        <f>AJ67</f>
        <v>0.089</v>
      </c>
      <c r="AK68" s="96">
        <f>AI68*AJ68/12</f>
        <v>0</v>
      </c>
      <c r="AL68" s="96">
        <f>AL67</f>
        <v>345</v>
      </c>
      <c r="AM68" s="96">
        <f>AD68</f>
        <v>1545.31</v>
      </c>
      <c r="AN68" s="71"/>
      <c r="AO68" s="71">
        <f>AO67</f>
        <v>0</v>
      </c>
      <c r="AP68" s="96">
        <f>AI68+AK68-AL68-AM68-AN68-AO68</f>
        <v>-1890.31</v>
      </c>
      <c r="AQ68" t="b" s="21">
        <f>IF(AP68&gt;0,FALSE(),TRUE())</f>
        <v>1</v>
      </c>
      <c r="AR68" s="96">
        <f>IF((AI68+AK68)&gt;(AM68+AL68+AN68+AO68),(AM68+AL68+AN68+AO68),(AI68+AK68))</f>
        <v>0</v>
      </c>
      <c r="AS68" s="96">
        <f>IF(AQ68,0,AP68)</f>
        <v>0</v>
      </c>
      <c r="AT68" s="96">
        <f>IF(AS68&gt;0,0,-AP68)</f>
        <v>1890.31</v>
      </c>
      <c r="AU68" s="102">
        <f>IF(AND(NOT(AQ67),AQ68),1,0)</f>
        <v>0</v>
      </c>
      <c r="AV68" s="106">
        <f>IF(AU68,AH68,AV67)</f>
        <v>41257</v>
      </c>
      <c r="AW68" s="105"/>
      <c r="AX68" s="98">
        <f>EDATE(AX67,1)</f>
        <v>42169</v>
      </c>
      <c r="AY68" s="94">
        <f>BI67</f>
        <v>0</v>
      </c>
      <c r="AZ68" s="95">
        <f>AZ67</f>
        <v>0.079</v>
      </c>
      <c r="BA68" s="96">
        <f>AY68*AZ68/12</f>
        <v>0</v>
      </c>
      <c r="BB68" s="96">
        <f>BB67</f>
        <v>428</v>
      </c>
      <c r="BC68" s="96">
        <f>AT68</f>
        <v>1890.31</v>
      </c>
      <c r="BD68" s="71"/>
      <c r="BE68" s="71">
        <f>BE67</f>
        <v>0</v>
      </c>
      <c r="BF68" s="96">
        <f>AY68+BA68-BB68-BC68-BD68-BE68</f>
        <v>-2318.31</v>
      </c>
      <c r="BG68" t="b" s="21">
        <f>IF(BF68&gt;0,FALSE(),TRUE())</f>
        <v>1</v>
      </c>
      <c r="BH68" s="96">
        <f>IF((AY68+BA68)&gt;(BC68+BB68+BD68+BE68),(BC68+BB68+BD68+BE68),(AY68+BA68))</f>
        <v>0</v>
      </c>
      <c r="BI68" s="96">
        <f>IF(BG68,0,BF68)</f>
        <v>0</v>
      </c>
      <c r="BJ68" s="96">
        <f>IF(BI68&gt;0,0,-BF68)</f>
        <v>2318.31</v>
      </c>
      <c r="BK68" s="102">
        <f>IF(AND(NOT(BG67),BG68),1,0)</f>
        <v>0</v>
      </c>
      <c r="BL68" s="106">
        <f>IF(BK68,AX68,BL67)</f>
        <v>41469</v>
      </c>
      <c r="BM68" s="105"/>
      <c r="BN68" s="98">
        <f>EDATE(BN67,1)</f>
        <v>42169</v>
      </c>
      <c r="BO68" s="94">
        <f>BY67</f>
        <v>0</v>
      </c>
      <c r="BP68" s="95">
        <f>BP67</f>
        <v>0.06619999999999999</v>
      </c>
      <c r="BQ68" s="96">
        <f>BO68*BP68/12</f>
        <v>0</v>
      </c>
      <c r="BR68" s="96">
        <f>BR67</f>
        <v>581.6900000000001</v>
      </c>
      <c r="BS68" s="96">
        <f>BJ68</f>
        <v>2318.31</v>
      </c>
      <c r="BT68" s="71"/>
      <c r="BU68" s="71">
        <f>BU67</f>
        <v>0</v>
      </c>
      <c r="BV68" s="96">
        <f>BO68+BQ68-BR68-BS68-BT68-BU68</f>
        <v>-2900</v>
      </c>
      <c r="BW68" t="b" s="21">
        <f>IF(BV68&gt;0,FALSE(),TRUE())</f>
        <v>1</v>
      </c>
      <c r="BX68" s="96">
        <f>IF((BO68+BQ68)&gt;(BS68+BR68+BT68+BU68),(BS68+BR68+BT68+BU68),(BO68+BQ68))</f>
        <v>0</v>
      </c>
      <c r="BY68" s="96">
        <f>IF(BW68,0,BV68)</f>
        <v>0</v>
      </c>
      <c r="BZ68" s="96">
        <f>IF(BY68&gt;0,0,-BV68)</f>
        <v>2900</v>
      </c>
      <c r="CA68" s="102">
        <f>IF(AND(NOT(BW67),BW68),1,0)</f>
        <v>0</v>
      </c>
      <c r="CB68" s="106">
        <f>IF(CA68,BN68,CB67)</f>
        <v>41896</v>
      </c>
      <c r="CC68" s="105"/>
      <c r="CD68" s="98">
        <f>EDATE(CD67,1)</f>
        <v>42169</v>
      </c>
      <c r="CE68" s="94">
        <f>CO67</f>
        <v>53808.719869503191</v>
      </c>
      <c r="CF68" s="95">
        <f>CF67</f>
        <v>0.05625</v>
      </c>
      <c r="CG68" s="96">
        <f>CE68*CF68/12</f>
        <v>252.2283743882962</v>
      </c>
      <c r="CH68" s="96">
        <f>CH67</f>
        <v>600</v>
      </c>
      <c r="CI68" s="96">
        <f>BZ68</f>
        <v>2900</v>
      </c>
      <c r="CJ68" s="71"/>
      <c r="CK68" s="71">
        <f>CK67</f>
        <v>0</v>
      </c>
      <c r="CL68" s="96">
        <f>CE68+CG68-CH68-CI68-CJ68-CK68</f>
        <v>50560.948243891486</v>
      </c>
      <c r="CM68" t="b" s="21">
        <f>IF(CL68&gt;0,FALSE(),TRUE())</f>
        <v>0</v>
      </c>
      <c r="CN68" s="96">
        <f>IF((CE68+CG68)&gt;(CI68+CH68+CJ68+CK68),(CI68+CH68+CJ68+CK68),(CE68+CG68))</f>
        <v>3500</v>
      </c>
      <c r="CO68" s="96">
        <f>IF(CM68,0,CL68)</f>
        <v>50560.948243891486</v>
      </c>
      <c r="CP68" s="96">
        <f>IF(CO68&gt;0,0,-CL68)</f>
        <v>0</v>
      </c>
      <c r="CQ68" s="102">
        <f>IF(AND(NOT(CM67),CM68),1,0)</f>
        <v>0</v>
      </c>
      <c r="CR68" s="103">
        <f>IF(CQ68,CD68,CR67)</f>
        <v>0</v>
      </c>
    </row>
    <row r="69" ht="15" customHeight="1">
      <c r="A69" s="99">
        <f>D69+S69+AI69+AY69+BO69+CE69</f>
        <v>50560.948243891486</v>
      </c>
      <c r="B69" s="100">
        <f>D69+S69+AI69+AY69</f>
        <v>0</v>
      </c>
      <c r="C69" s="101">
        <f>EDATE(C68,1)</f>
        <v>42199</v>
      </c>
      <c r="D69" s="94">
        <f>M68</f>
        <v>0</v>
      </c>
      <c r="E69" s="95">
        <f>E68</f>
        <v>0.0349</v>
      </c>
      <c r="F69" s="96">
        <f>D69*E69/12</f>
        <v>0</v>
      </c>
      <c r="G69" s="96">
        <f>G68</f>
        <v>285.44</v>
      </c>
      <c r="H69" s="71"/>
      <c r="I69" s="71">
        <f>I68</f>
        <v>763.87</v>
      </c>
      <c r="J69" s="96">
        <f>D69+F69-G69-H69-I69</f>
        <v>-1049.31</v>
      </c>
      <c r="K69" t="b" s="21">
        <f>IF(J69&gt;0,FALSE(),TRUE())</f>
        <v>1</v>
      </c>
      <c r="L69" s="96">
        <f>IF((D69+F69)&gt;(G69+H69+I69),(G69+H69+I69),(D69+F69))</f>
        <v>0</v>
      </c>
      <c r="M69" s="96">
        <f>IF(K69,0,J69)</f>
        <v>0</v>
      </c>
      <c r="N69" s="96">
        <f>IF(M69&gt;0,0,-J69)</f>
        <v>1049.31</v>
      </c>
      <c r="O69" s="102">
        <f>IF(AND(NOT(K68),K69),1,0)</f>
        <v>0</v>
      </c>
      <c r="P69" s="106">
        <f>IF(O69,C69,P68)</f>
        <v>40738</v>
      </c>
      <c r="Q69" s="104"/>
      <c r="R69" s="98">
        <f>EDATE(R68,1)</f>
        <v>42199</v>
      </c>
      <c r="S69" s="94">
        <f>AC68</f>
        <v>0</v>
      </c>
      <c r="T69" s="95">
        <f>T68</f>
        <v>0.109</v>
      </c>
      <c r="U69" s="96">
        <f>S69*T69/12</f>
        <v>0</v>
      </c>
      <c r="V69" s="96">
        <f>V68</f>
        <v>496</v>
      </c>
      <c r="W69" s="96">
        <f>N69</f>
        <v>1049.31</v>
      </c>
      <c r="X69" s="71"/>
      <c r="Y69" s="71">
        <f>Y68</f>
        <v>0</v>
      </c>
      <c r="Z69" s="96">
        <f>S69+U69-V69-W69-X69-Y69</f>
        <v>-1545.31</v>
      </c>
      <c r="AA69" t="b" s="21">
        <f>IF(Z69&gt;0,FALSE(),TRUE())</f>
        <v>1</v>
      </c>
      <c r="AB69" s="96">
        <f>IF((S69+U69)&gt;(W69+V69+X69+Y69),(W69+V69+X69+Y69),(S69+U69))</f>
        <v>0</v>
      </c>
      <c r="AC69" s="96">
        <f>IF(AA69,0,Z69)</f>
        <v>0</v>
      </c>
      <c r="AD69" s="96">
        <f>IF(AC69&gt;0,0,-Z69)</f>
        <v>1545.31</v>
      </c>
      <c r="AE69" s="102">
        <f>IF(AND(NOT(AA68),AA69),1,0)</f>
        <v>0</v>
      </c>
      <c r="AF69" s="106">
        <f>IF(AE69,R69,AF68)</f>
        <v>40953</v>
      </c>
      <c r="AG69" s="59"/>
      <c r="AH69" s="98">
        <f>EDATE(AH68,1)</f>
        <v>42199</v>
      </c>
      <c r="AI69" s="94">
        <f>AS68</f>
        <v>0</v>
      </c>
      <c r="AJ69" s="95">
        <f>AJ68</f>
        <v>0.089</v>
      </c>
      <c r="AK69" s="96">
        <f>AI69*AJ69/12</f>
        <v>0</v>
      </c>
      <c r="AL69" s="96">
        <f>AL68</f>
        <v>345</v>
      </c>
      <c r="AM69" s="96">
        <f>AD69</f>
        <v>1545.31</v>
      </c>
      <c r="AN69" s="71"/>
      <c r="AO69" s="71">
        <f>AO68</f>
        <v>0</v>
      </c>
      <c r="AP69" s="96">
        <f>AI69+AK69-AL69-AM69-AN69-AO69</f>
        <v>-1890.31</v>
      </c>
      <c r="AQ69" t="b" s="21">
        <f>IF(AP69&gt;0,FALSE(),TRUE())</f>
        <v>1</v>
      </c>
      <c r="AR69" s="96">
        <f>IF((AI69+AK69)&gt;(AM69+AL69+AN69+AO69),(AM69+AL69+AN69+AO69),(AI69+AK69))</f>
        <v>0</v>
      </c>
      <c r="AS69" s="96">
        <f>IF(AQ69,0,AP69)</f>
        <v>0</v>
      </c>
      <c r="AT69" s="96">
        <f>IF(AS69&gt;0,0,-AP69)</f>
        <v>1890.31</v>
      </c>
      <c r="AU69" s="102">
        <f>IF(AND(NOT(AQ68),AQ69),1,0)</f>
        <v>0</v>
      </c>
      <c r="AV69" s="106">
        <f>IF(AU69,AH69,AV68)</f>
        <v>41257</v>
      </c>
      <c r="AW69" s="105"/>
      <c r="AX69" s="98">
        <f>EDATE(AX68,1)</f>
        <v>42199</v>
      </c>
      <c r="AY69" s="94">
        <f>BI68</f>
        <v>0</v>
      </c>
      <c r="AZ69" s="95">
        <f>AZ68</f>
        <v>0.079</v>
      </c>
      <c r="BA69" s="96">
        <f>AY69*AZ69/12</f>
        <v>0</v>
      </c>
      <c r="BB69" s="96">
        <f>BB68</f>
        <v>428</v>
      </c>
      <c r="BC69" s="96">
        <f>AT69</f>
        <v>1890.31</v>
      </c>
      <c r="BD69" s="71"/>
      <c r="BE69" s="71">
        <f>BE68</f>
        <v>0</v>
      </c>
      <c r="BF69" s="96">
        <f>AY69+BA69-BB69-BC69-BD69-BE69</f>
        <v>-2318.31</v>
      </c>
      <c r="BG69" t="b" s="21">
        <f>IF(BF69&gt;0,FALSE(),TRUE())</f>
        <v>1</v>
      </c>
      <c r="BH69" s="96">
        <f>IF((AY69+BA69)&gt;(BC69+BB69+BD69+BE69),(BC69+BB69+BD69+BE69),(AY69+BA69))</f>
        <v>0</v>
      </c>
      <c r="BI69" s="96">
        <f>IF(BG69,0,BF69)</f>
        <v>0</v>
      </c>
      <c r="BJ69" s="96">
        <f>IF(BI69&gt;0,0,-BF69)</f>
        <v>2318.31</v>
      </c>
      <c r="BK69" s="102">
        <f>IF(AND(NOT(BG68),BG69),1,0)</f>
        <v>0</v>
      </c>
      <c r="BL69" s="106">
        <f>IF(BK69,AX69,BL68)</f>
        <v>41469</v>
      </c>
      <c r="BM69" s="105"/>
      <c r="BN69" s="98">
        <f>EDATE(BN68,1)</f>
        <v>42199</v>
      </c>
      <c r="BO69" s="94">
        <f>BY68</f>
        <v>0</v>
      </c>
      <c r="BP69" s="95">
        <f>BP68</f>
        <v>0.06619999999999999</v>
      </c>
      <c r="BQ69" s="96">
        <f>BO69*BP69/12</f>
        <v>0</v>
      </c>
      <c r="BR69" s="96">
        <f>BR68</f>
        <v>581.6900000000001</v>
      </c>
      <c r="BS69" s="96">
        <f>BJ69</f>
        <v>2318.31</v>
      </c>
      <c r="BT69" s="71"/>
      <c r="BU69" s="71">
        <f>BU68</f>
        <v>0</v>
      </c>
      <c r="BV69" s="96">
        <f>BO69+BQ69-BR69-BS69-BT69-BU69</f>
        <v>-2900</v>
      </c>
      <c r="BW69" t="b" s="21">
        <f>IF(BV69&gt;0,FALSE(),TRUE())</f>
        <v>1</v>
      </c>
      <c r="BX69" s="96">
        <f>IF((BO69+BQ69)&gt;(BS69+BR69+BT69+BU69),(BS69+BR69+BT69+BU69),(BO69+BQ69))</f>
        <v>0</v>
      </c>
      <c r="BY69" s="96">
        <f>IF(BW69,0,BV69)</f>
        <v>0</v>
      </c>
      <c r="BZ69" s="96">
        <f>IF(BY69&gt;0,0,-BV69)</f>
        <v>2900</v>
      </c>
      <c r="CA69" s="102">
        <f>IF(AND(NOT(BW68),BW69),1,0)</f>
        <v>0</v>
      </c>
      <c r="CB69" s="106">
        <f>IF(CA69,BN69,CB68)</f>
        <v>41896</v>
      </c>
      <c r="CC69" s="105"/>
      <c r="CD69" s="98">
        <f>EDATE(CD68,1)</f>
        <v>42199</v>
      </c>
      <c r="CE69" s="94">
        <f>CO68</f>
        <v>50560.948243891486</v>
      </c>
      <c r="CF69" s="95">
        <f>CF68</f>
        <v>0.05625</v>
      </c>
      <c r="CG69" s="96">
        <f>CE69*CF69/12</f>
        <v>237.0044448932414</v>
      </c>
      <c r="CH69" s="96">
        <f>CH68</f>
        <v>600</v>
      </c>
      <c r="CI69" s="96">
        <f>BZ69</f>
        <v>2900</v>
      </c>
      <c r="CJ69" s="71"/>
      <c r="CK69" s="71">
        <f>CK68</f>
        <v>0</v>
      </c>
      <c r="CL69" s="96">
        <f>CE69+CG69-CH69-CI69-CJ69-CK69</f>
        <v>47297.952688784724</v>
      </c>
      <c r="CM69" t="b" s="21">
        <f>IF(CL69&gt;0,FALSE(),TRUE())</f>
        <v>0</v>
      </c>
      <c r="CN69" s="96">
        <f>IF((CE69+CG69)&gt;(CI69+CH69+CJ69+CK69),(CI69+CH69+CJ69+CK69),(CE69+CG69))</f>
        <v>3500</v>
      </c>
      <c r="CO69" s="96">
        <f>IF(CM69,0,CL69)</f>
        <v>47297.952688784724</v>
      </c>
      <c r="CP69" s="96">
        <f>IF(CO69&gt;0,0,-CL69)</f>
        <v>0</v>
      </c>
      <c r="CQ69" s="102">
        <f>IF(AND(NOT(CM68),CM69),1,0)</f>
        <v>0</v>
      </c>
      <c r="CR69" s="103">
        <f>IF(CQ69,CD69,CR68)</f>
        <v>0</v>
      </c>
    </row>
    <row r="70" ht="15" customHeight="1">
      <c r="A70" s="99">
        <f>D70+S70+AI70+AY70+BO70+CE70</f>
        <v>47297.952688784724</v>
      </c>
      <c r="B70" s="100">
        <f>D70+S70+AI70+AY70</f>
        <v>0</v>
      </c>
      <c r="C70" s="101">
        <f>EDATE(C69,1)</f>
        <v>42230</v>
      </c>
      <c r="D70" s="94">
        <f>M69</f>
        <v>0</v>
      </c>
      <c r="E70" s="95">
        <f>E69</f>
        <v>0.0349</v>
      </c>
      <c r="F70" s="96">
        <f>D70*E70/12</f>
        <v>0</v>
      </c>
      <c r="G70" s="96">
        <f>G69</f>
        <v>285.44</v>
      </c>
      <c r="H70" s="71"/>
      <c r="I70" s="71">
        <f>I69</f>
        <v>763.87</v>
      </c>
      <c r="J70" s="96">
        <f>D70+F70-G70-H70-I70</f>
        <v>-1049.31</v>
      </c>
      <c r="K70" t="b" s="21">
        <f>IF(J70&gt;0,FALSE(),TRUE())</f>
        <v>1</v>
      </c>
      <c r="L70" s="96">
        <f>IF((D70+F70)&gt;(G70+H70+I70),(G70+H70+I70),(D70+F70))</f>
        <v>0</v>
      </c>
      <c r="M70" s="96">
        <f>IF(K70,0,J70)</f>
        <v>0</v>
      </c>
      <c r="N70" s="96">
        <f>IF(M70&gt;0,0,-J70)</f>
        <v>1049.31</v>
      </c>
      <c r="O70" s="102">
        <f>IF(AND(NOT(K69),K70),1,0)</f>
        <v>0</v>
      </c>
      <c r="P70" s="106">
        <f>IF(O70,C70,P69)</f>
        <v>40738</v>
      </c>
      <c r="Q70" s="104"/>
      <c r="R70" s="98">
        <f>EDATE(R69,1)</f>
        <v>42230</v>
      </c>
      <c r="S70" s="94">
        <f>AC69</f>
        <v>0</v>
      </c>
      <c r="T70" s="95">
        <f>T69</f>
        <v>0.109</v>
      </c>
      <c r="U70" s="96">
        <f>S70*T70/12</f>
        <v>0</v>
      </c>
      <c r="V70" s="96">
        <f>V69</f>
        <v>496</v>
      </c>
      <c r="W70" s="96">
        <f>N70</f>
        <v>1049.31</v>
      </c>
      <c r="X70" s="71"/>
      <c r="Y70" s="71">
        <f>Y69</f>
        <v>0</v>
      </c>
      <c r="Z70" s="96">
        <f>S70+U70-V70-W70-X70-Y70</f>
        <v>-1545.31</v>
      </c>
      <c r="AA70" t="b" s="21">
        <f>IF(Z70&gt;0,FALSE(),TRUE())</f>
        <v>1</v>
      </c>
      <c r="AB70" s="96">
        <f>IF((S70+U70)&gt;(W70+V70+X70+Y70),(W70+V70+X70+Y70),(S70+U70))</f>
        <v>0</v>
      </c>
      <c r="AC70" s="96">
        <f>IF(AA70,0,Z70)</f>
        <v>0</v>
      </c>
      <c r="AD70" s="96">
        <f>IF(AC70&gt;0,0,-Z70)</f>
        <v>1545.31</v>
      </c>
      <c r="AE70" s="102">
        <f>IF(AND(NOT(AA69),AA70),1,0)</f>
        <v>0</v>
      </c>
      <c r="AF70" s="106">
        <f>IF(AE70,R70,AF69)</f>
        <v>40953</v>
      </c>
      <c r="AG70" s="59"/>
      <c r="AH70" s="98">
        <f>EDATE(AH69,1)</f>
        <v>42230</v>
      </c>
      <c r="AI70" s="94">
        <f>AS69</f>
        <v>0</v>
      </c>
      <c r="AJ70" s="95">
        <f>AJ69</f>
        <v>0.089</v>
      </c>
      <c r="AK70" s="96">
        <f>AI70*AJ70/12</f>
        <v>0</v>
      </c>
      <c r="AL70" s="96">
        <f>AL69</f>
        <v>345</v>
      </c>
      <c r="AM70" s="96">
        <f>AD70</f>
        <v>1545.31</v>
      </c>
      <c r="AN70" s="71"/>
      <c r="AO70" s="71">
        <f>AO69</f>
        <v>0</v>
      </c>
      <c r="AP70" s="96">
        <f>AI70+AK70-AL70-AM70-AN70-AO70</f>
        <v>-1890.31</v>
      </c>
      <c r="AQ70" t="b" s="21">
        <f>IF(AP70&gt;0,FALSE(),TRUE())</f>
        <v>1</v>
      </c>
      <c r="AR70" s="96">
        <f>IF((AI70+AK70)&gt;(AM70+AL70+AN70+AO70),(AM70+AL70+AN70+AO70),(AI70+AK70))</f>
        <v>0</v>
      </c>
      <c r="AS70" s="96">
        <f>IF(AQ70,0,AP70)</f>
        <v>0</v>
      </c>
      <c r="AT70" s="96">
        <f>IF(AS70&gt;0,0,-AP70)</f>
        <v>1890.31</v>
      </c>
      <c r="AU70" s="102">
        <f>IF(AND(NOT(AQ69),AQ70),1,0)</f>
        <v>0</v>
      </c>
      <c r="AV70" s="106">
        <f>IF(AU70,AH70,AV69)</f>
        <v>41257</v>
      </c>
      <c r="AW70" s="105"/>
      <c r="AX70" s="98">
        <f>EDATE(AX69,1)</f>
        <v>42230</v>
      </c>
      <c r="AY70" s="94">
        <f>BI69</f>
        <v>0</v>
      </c>
      <c r="AZ70" s="95">
        <f>AZ69</f>
        <v>0.079</v>
      </c>
      <c r="BA70" s="96">
        <f>AY70*AZ70/12</f>
        <v>0</v>
      </c>
      <c r="BB70" s="96">
        <f>BB69</f>
        <v>428</v>
      </c>
      <c r="BC70" s="96">
        <f>AT70</f>
        <v>1890.31</v>
      </c>
      <c r="BD70" s="71"/>
      <c r="BE70" s="71">
        <f>BE69</f>
        <v>0</v>
      </c>
      <c r="BF70" s="96">
        <f>AY70+BA70-BB70-BC70-BD70-BE70</f>
        <v>-2318.31</v>
      </c>
      <c r="BG70" t="b" s="21">
        <f>IF(BF70&gt;0,FALSE(),TRUE())</f>
        <v>1</v>
      </c>
      <c r="BH70" s="96">
        <f>IF((AY70+BA70)&gt;(BC70+BB70+BD70+BE70),(BC70+BB70+BD70+BE70),(AY70+BA70))</f>
        <v>0</v>
      </c>
      <c r="BI70" s="96">
        <f>IF(BG70,0,BF70)</f>
        <v>0</v>
      </c>
      <c r="BJ70" s="96">
        <f>IF(BI70&gt;0,0,-BF70)</f>
        <v>2318.31</v>
      </c>
      <c r="BK70" s="102">
        <f>IF(AND(NOT(BG69),BG70),1,0)</f>
        <v>0</v>
      </c>
      <c r="BL70" s="106">
        <f>IF(BK70,AX70,BL69)</f>
        <v>41469</v>
      </c>
      <c r="BM70" s="105"/>
      <c r="BN70" s="98">
        <f>EDATE(BN69,1)</f>
        <v>42230</v>
      </c>
      <c r="BO70" s="94">
        <f>BY69</f>
        <v>0</v>
      </c>
      <c r="BP70" s="95">
        <f>BP69</f>
        <v>0.06619999999999999</v>
      </c>
      <c r="BQ70" s="96">
        <f>BO70*BP70/12</f>
        <v>0</v>
      </c>
      <c r="BR70" s="96">
        <f>BR69</f>
        <v>581.6900000000001</v>
      </c>
      <c r="BS70" s="96">
        <f>BJ70</f>
        <v>2318.31</v>
      </c>
      <c r="BT70" s="71"/>
      <c r="BU70" s="71">
        <f>BU69</f>
        <v>0</v>
      </c>
      <c r="BV70" s="96">
        <f>BO70+BQ70-BR70-BS70-BT70-BU70</f>
        <v>-2900</v>
      </c>
      <c r="BW70" t="b" s="21">
        <f>IF(BV70&gt;0,FALSE(),TRUE())</f>
        <v>1</v>
      </c>
      <c r="BX70" s="96">
        <f>IF((BO70+BQ70)&gt;(BS70+BR70+BT70+BU70),(BS70+BR70+BT70+BU70),(BO70+BQ70))</f>
        <v>0</v>
      </c>
      <c r="BY70" s="96">
        <f>IF(BW70,0,BV70)</f>
        <v>0</v>
      </c>
      <c r="BZ70" s="96">
        <f>IF(BY70&gt;0,0,-BV70)</f>
        <v>2900</v>
      </c>
      <c r="CA70" s="102">
        <f>IF(AND(NOT(BW69),BW70),1,0)</f>
        <v>0</v>
      </c>
      <c r="CB70" s="106">
        <f>IF(CA70,BN70,CB69)</f>
        <v>41896</v>
      </c>
      <c r="CC70" s="105"/>
      <c r="CD70" s="98">
        <f>EDATE(CD69,1)</f>
        <v>42230</v>
      </c>
      <c r="CE70" s="94">
        <f>CO69</f>
        <v>47297.952688784724</v>
      </c>
      <c r="CF70" s="95">
        <f>CF69</f>
        <v>0.05625</v>
      </c>
      <c r="CG70" s="96">
        <f>CE70*CF70/12</f>
        <v>221.7091532286784</v>
      </c>
      <c r="CH70" s="96">
        <f>CH69</f>
        <v>600</v>
      </c>
      <c r="CI70" s="96">
        <f>BZ70</f>
        <v>2900</v>
      </c>
      <c r="CJ70" s="71"/>
      <c r="CK70" s="71">
        <f>CK69</f>
        <v>0</v>
      </c>
      <c r="CL70" s="96">
        <f>CE70+CG70-CH70-CI70-CJ70-CK70</f>
        <v>44019.6618420134</v>
      </c>
      <c r="CM70" t="b" s="21">
        <f>IF(CL70&gt;0,FALSE(),TRUE())</f>
        <v>0</v>
      </c>
      <c r="CN70" s="96">
        <f>IF((CE70+CG70)&gt;(CI70+CH70+CJ70+CK70),(CI70+CH70+CJ70+CK70),(CE70+CG70))</f>
        <v>3500</v>
      </c>
      <c r="CO70" s="96">
        <f>IF(CM70,0,CL70)</f>
        <v>44019.6618420134</v>
      </c>
      <c r="CP70" s="96">
        <f>IF(CO70&gt;0,0,-CL70)</f>
        <v>0</v>
      </c>
      <c r="CQ70" s="102">
        <f>IF(AND(NOT(CM69),CM70),1,0)</f>
        <v>0</v>
      </c>
      <c r="CR70" s="103">
        <f>IF(CQ70,CD70,CR69)</f>
        <v>0</v>
      </c>
    </row>
    <row r="71" ht="15" customHeight="1">
      <c r="A71" s="99">
        <f>D71+S71+AI71+AY71+BO71+CE71</f>
        <v>44019.6618420134</v>
      </c>
      <c r="B71" s="100">
        <f>D71+S71+AI71+AY71</f>
        <v>0</v>
      </c>
      <c r="C71" s="101">
        <f>EDATE(C70,1)</f>
        <v>42261</v>
      </c>
      <c r="D71" s="94">
        <f>M70</f>
        <v>0</v>
      </c>
      <c r="E71" s="95">
        <f>E70</f>
        <v>0.0349</v>
      </c>
      <c r="F71" s="96">
        <f>D71*E71/12</f>
        <v>0</v>
      </c>
      <c r="G71" s="96">
        <f>G70</f>
        <v>285.44</v>
      </c>
      <c r="H71" s="71"/>
      <c r="I71" s="71">
        <f>I70</f>
        <v>763.87</v>
      </c>
      <c r="J71" s="96">
        <f>D71+F71-G71-H71-I71</f>
        <v>-1049.31</v>
      </c>
      <c r="K71" t="b" s="21">
        <f>IF(J71&gt;0,FALSE(),TRUE())</f>
        <v>1</v>
      </c>
      <c r="L71" s="96">
        <f>IF((D71+F71)&gt;(G71+H71+I71),(G71+H71+I71),(D71+F71))</f>
        <v>0</v>
      </c>
      <c r="M71" s="96">
        <f>IF(K71,0,J71)</f>
        <v>0</v>
      </c>
      <c r="N71" s="96">
        <f>IF(M71&gt;0,0,-J71)</f>
        <v>1049.31</v>
      </c>
      <c r="O71" s="102">
        <f>IF(AND(NOT(K70),K71),1,0)</f>
        <v>0</v>
      </c>
      <c r="P71" s="106">
        <f>IF(O71,C71,P70)</f>
        <v>40738</v>
      </c>
      <c r="Q71" s="104"/>
      <c r="R71" s="98">
        <f>EDATE(R70,1)</f>
        <v>42261</v>
      </c>
      <c r="S71" s="94">
        <f>AC70</f>
        <v>0</v>
      </c>
      <c r="T71" s="95">
        <f>T70</f>
        <v>0.109</v>
      </c>
      <c r="U71" s="96">
        <f>S71*T71/12</f>
        <v>0</v>
      </c>
      <c r="V71" s="96">
        <f>V70</f>
        <v>496</v>
      </c>
      <c r="W71" s="96">
        <f>N71</f>
        <v>1049.31</v>
      </c>
      <c r="X71" s="71"/>
      <c r="Y71" s="71">
        <f>Y70</f>
        <v>0</v>
      </c>
      <c r="Z71" s="96">
        <f>S71+U71-V71-W71-X71-Y71</f>
        <v>-1545.31</v>
      </c>
      <c r="AA71" t="b" s="21">
        <f>IF(Z71&gt;0,FALSE(),TRUE())</f>
        <v>1</v>
      </c>
      <c r="AB71" s="96">
        <f>IF((S71+U71)&gt;(W71+V71+X71+Y71),(W71+V71+X71+Y71),(S71+U71))</f>
        <v>0</v>
      </c>
      <c r="AC71" s="96">
        <f>IF(AA71,0,Z71)</f>
        <v>0</v>
      </c>
      <c r="AD71" s="96">
        <f>IF(AC71&gt;0,0,-Z71)</f>
        <v>1545.31</v>
      </c>
      <c r="AE71" s="102">
        <f>IF(AND(NOT(AA70),AA71),1,0)</f>
        <v>0</v>
      </c>
      <c r="AF71" s="106">
        <f>IF(AE71,R71,AF70)</f>
        <v>40953</v>
      </c>
      <c r="AG71" s="59"/>
      <c r="AH71" s="98">
        <f>EDATE(AH70,1)</f>
        <v>42261</v>
      </c>
      <c r="AI71" s="94">
        <f>AS70</f>
        <v>0</v>
      </c>
      <c r="AJ71" s="95">
        <f>AJ70</f>
        <v>0.089</v>
      </c>
      <c r="AK71" s="96">
        <f>AI71*AJ71/12</f>
        <v>0</v>
      </c>
      <c r="AL71" s="96">
        <f>AL70</f>
        <v>345</v>
      </c>
      <c r="AM71" s="96">
        <f>AD71</f>
        <v>1545.31</v>
      </c>
      <c r="AN71" s="71"/>
      <c r="AO71" s="71">
        <f>AO70</f>
        <v>0</v>
      </c>
      <c r="AP71" s="96">
        <f>AI71+AK71-AL71-AM71-AN71-AO71</f>
        <v>-1890.31</v>
      </c>
      <c r="AQ71" t="b" s="21">
        <f>IF(AP71&gt;0,FALSE(),TRUE())</f>
        <v>1</v>
      </c>
      <c r="AR71" s="96">
        <f>IF((AI71+AK71)&gt;(AM71+AL71+AN71+AO71),(AM71+AL71+AN71+AO71),(AI71+AK71))</f>
        <v>0</v>
      </c>
      <c r="AS71" s="96">
        <f>IF(AQ71,0,AP71)</f>
        <v>0</v>
      </c>
      <c r="AT71" s="96">
        <f>IF(AS71&gt;0,0,-AP71)</f>
        <v>1890.31</v>
      </c>
      <c r="AU71" s="102">
        <f>IF(AND(NOT(AQ70),AQ71),1,0)</f>
        <v>0</v>
      </c>
      <c r="AV71" s="106">
        <f>IF(AU71,AH71,AV70)</f>
        <v>41257</v>
      </c>
      <c r="AW71" s="105"/>
      <c r="AX71" s="98">
        <f>EDATE(AX70,1)</f>
        <v>42261</v>
      </c>
      <c r="AY71" s="94">
        <f>BI70</f>
        <v>0</v>
      </c>
      <c r="AZ71" s="95">
        <f>AZ70</f>
        <v>0.079</v>
      </c>
      <c r="BA71" s="96">
        <f>AY71*AZ71/12</f>
        <v>0</v>
      </c>
      <c r="BB71" s="96">
        <f>BB70</f>
        <v>428</v>
      </c>
      <c r="BC71" s="96">
        <f>AT71</f>
        <v>1890.31</v>
      </c>
      <c r="BD71" s="71"/>
      <c r="BE71" s="71">
        <f>BE70</f>
        <v>0</v>
      </c>
      <c r="BF71" s="96">
        <f>AY71+BA71-BB71-BC71-BD71-BE71</f>
        <v>-2318.31</v>
      </c>
      <c r="BG71" t="b" s="21">
        <f>IF(BF71&gt;0,FALSE(),TRUE())</f>
        <v>1</v>
      </c>
      <c r="BH71" s="96">
        <f>IF((AY71+BA71)&gt;(BC71+BB71+BD71+BE71),(BC71+BB71+BD71+BE71),(AY71+BA71))</f>
        <v>0</v>
      </c>
      <c r="BI71" s="96">
        <f>IF(BG71,0,BF71)</f>
        <v>0</v>
      </c>
      <c r="BJ71" s="96">
        <f>IF(BI71&gt;0,0,-BF71)</f>
        <v>2318.31</v>
      </c>
      <c r="BK71" s="102">
        <f>IF(AND(NOT(BG70),BG71),1,0)</f>
        <v>0</v>
      </c>
      <c r="BL71" s="106">
        <f>IF(BK71,AX71,BL70)</f>
        <v>41469</v>
      </c>
      <c r="BM71" s="105"/>
      <c r="BN71" s="98">
        <f>EDATE(BN70,1)</f>
        <v>42261</v>
      </c>
      <c r="BO71" s="94">
        <f>BY70</f>
        <v>0</v>
      </c>
      <c r="BP71" s="95">
        <f>BP70</f>
        <v>0.06619999999999999</v>
      </c>
      <c r="BQ71" s="96">
        <f>BO71*BP71/12</f>
        <v>0</v>
      </c>
      <c r="BR71" s="96">
        <f>BR70</f>
        <v>581.6900000000001</v>
      </c>
      <c r="BS71" s="96">
        <f>BJ71</f>
        <v>2318.31</v>
      </c>
      <c r="BT71" s="71"/>
      <c r="BU71" s="71">
        <f>BU70</f>
        <v>0</v>
      </c>
      <c r="BV71" s="96">
        <f>BO71+BQ71-BR71-BS71-BT71-BU71</f>
        <v>-2900</v>
      </c>
      <c r="BW71" t="b" s="21">
        <f>IF(BV71&gt;0,FALSE(),TRUE())</f>
        <v>1</v>
      </c>
      <c r="BX71" s="96">
        <f>IF((BO71+BQ71)&gt;(BS71+BR71+BT71+BU71),(BS71+BR71+BT71+BU71),(BO71+BQ71))</f>
        <v>0</v>
      </c>
      <c r="BY71" s="96">
        <f>IF(BW71,0,BV71)</f>
        <v>0</v>
      </c>
      <c r="BZ71" s="96">
        <f>IF(BY71&gt;0,0,-BV71)</f>
        <v>2900</v>
      </c>
      <c r="CA71" s="102">
        <f>IF(AND(NOT(BW70),BW71),1,0)</f>
        <v>0</v>
      </c>
      <c r="CB71" s="106">
        <f>IF(CA71,BN71,CB70)</f>
        <v>41896</v>
      </c>
      <c r="CC71" s="105"/>
      <c r="CD71" s="98">
        <f>EDATE(CD70,1)</f>
        <v>42261</v>
      </c>
      <c r="CE71" s="94">
        <f>CO70</f>
        <v>44019.6618420134</v>
      </c>
      <c r="CF71" s="95">
        <f>CF70</f>
        <v>0.05625</v>
      </c>
      <c r="CG71" s="96">
        <f>CE71*CF71/12</f>
        <v>206.3421648844378</v>
      </c>
      <c r="CH71" s="96">
        <f>CH70</f>
        <v>600</v>
      </c>
      <c r="CI71" s="96">
        <f>BZ71</f>
        <v>2900</v>
      </c>
      <c r="CJ71" s="71"/>
      <c r="CK71" s="71">
        <f>CK70</f>
        <v>0</v>
      </c>
      <c r="CL71" s="96">
        <f>CE71+CG71-CH71-CI71-CJ71-CK71</f>
        <v>40726.004006897841</v>
      </c>
      <c r="CM71" t="b" s="21">
        <f>IF(CL71&gt;0,FALSE(),TRUE())</f>
        <v>0</v>
      </c>
      <c r="CN71" s="96">
        <f>IF((CE71+CG71)&gt;(CI71+CH71+CJ71+CK71),(CI71+CH71+CJ71+CK71),(CE71+CG71))</f>
        <v>3500</v>
      </c>
      <c r="CO71" s="96">
        <f>IF(CM71,0,CL71)</f>
        <v>40726.004006897841</v>
      </c>
      <c r="CP71" s="96">
        <f>IF(CO71&gt;0,0,-CL71)</f>
        <v>0</v>
      </c>
      <c r="CQ71" s="102">
        <f>IF(AND(NOT(CM70),CM71),1,0)</f>
        <v>0</v>
      </c>
      <c r="CR71" s="103">
        <f>IF(CQ71,CD71,CR70)</f>
        <v>0</v>
      </c>
    </row>
    <row r="72" ht="15" customHeight="1">
      <c r="A72" s="99">
        <f>D72+S72+AI72+AY72+BO72+CE72</f>
        <v>40726.004006897841</v>
      </c>
      <c r="B72" s="100">
        <f>D72+S72+AI72+AY72</f>
        <v>0</v>
      </c>
      <c r="C72" s="101">
        <f>EDATE(C71,1)</f>
        <v>42291</v>
      </c>
      <c r="D72" s="94">
        <f>M71</f>
        <v>0</v>
      </c>
      <c r="E72" s="95">
        <f>E71</f>
        <v>0.0349</v>
      </c>
      <c r="F72" s="96">
        <f>D72*E72/12</f>
        <v>0</v>
      </c>
      <c r="G72" s="96">
        <f>G71</f>
        <v>285.44</v>
      </c>
      <c r="H72" s="71"/>
      <c r="I72" s="71">
        <f>I71</f>
        <v>763.87</v>
      </c>
      <c r="J72" s="96">
        <f>D72+F72-G72-H72-I72</f>
        <v>-1049.31</v>
      </c>
      <c r="K72" t="b" s="21">
        <f>IF(J72&gt;0,FALSE(),TRUE())</f>
        <v>1</v>
      </c>
      <c r="L72" s="96">
        <f>IF((D72+F72)&gt;(G72+H72+I72),(G72+H72+I72),(D72+F72))</f>
        <v>0</v>
      </c>
      <c r="M72" s="96">
        <f>IF(K72,0,J72)</f>
        <v>0</v>
      </c>
      <c r="N72" s="96">
        <f>IF(M72&gt;0,0,-J72)</f>
        <v>1049.31</v>
      </c>
      <c r="O72" s="102">
        <f>IF(AND(NOT(K71),K72),1,0)</f>
        <v>0</v>
      </c>
      <c r="P72" s="106">
        <f>IF(O72,C72,P71)</f>
        <v>40738</v>
      </c>
      <c r="Q72" s="104"/>
      <c r="R72" s="98">
        <f>EDATE(R71,1)</f>
        <v>42291</v>
      </c>
      <c r="S72" s="94">
        <f>AC71</f>
        <v>0</v>
      </c>
      <c r="T72" s="95">
        <f>T71</f>
        <v>0.109</v>
      </c>
      <c r="U72" s="96">
        <f>S72*T72/12</f>
        <v>0</v>
      </c>
      <c r="V72" s="96">
        <f>V71</f>
        <v>496</v>
      </c>
      <c r="W72" s="96">
        <f>N72</f>
        <v>1049.31</v>
      </c>
      <c r="X72" s="71"/>
      <c r="Y72" s="71">
        <f>Y71</f>
        <v>0</v>
      </c>
      <c r="Z72" s="96">
        <f>S72+U72-V72-W72-X72-Y72</f>
        <v>-1545.31</v>
      </c>
      <c r="AA72" t="b" s="21">
        <f>IF(Z72&gt;0,FALSE(),TRUE())</f>
        <v>1</v>
      </c>
      <c r="AB72" s="96">
        <f>IF((S72+U72)&gt;(W72+V72+X72+Y72),(W72+V72+X72+Y72),(S72+U72))</f>
        <v>0</v>
      </c>
      <c r="AC72" s="96">
        <f>IF(AA72,0,Z72)</f>
        <v>0</v>
      </c>
      <c r="AD72" s="96">
        <f>IF(AC72&gt;0,0,-Z72)</f>
        <v>1545.31</v>
      </c>
      <c r="AE72" s="102">
        <f>IF(AND(NOT(AA71),AA72),1,0)</f>
        <v>0</v>
      </c>
      <c r="AF72" s="106">
        <f>IF(AE72,R72,AF71)</f>
        <v>40953</v>
      </c>
      <c r="AG72" s="59"/>
      <c r="AH72" s="98">
        <f>EDATE(AH71,1)</f>
        <v>42291</v>
      </c>
      <c r="AI72" s="94">
        <f>AS71</f>
        <v>0</v>
      </c>
      <c r="AJ72" s="95">
        <f>AJ71</f>
        <v>0.089</v>
      </c>
      <c r="AK72" s="96">
        <f>AI72*AJ72/12</f>
        <v>0</v>
      </c>
      <c r="AL72" s="96">
        <f>AL71</f>
        <v>345</v>
      </c>
      <c r="AM72" s="96">
        <f>AD72</f>
        <v>1545.31</v>
      </c>
      <c r="AN72" s="71"/>
      <c r="AO72" s="71">
        <f>AO71</f>
        <v>0</v>
      </c>
      <c r="AP72" s="96">
        <f>AI72+AK72-AL72-AM72-AN72-AO72</f>
        <v>-1890.31</v>
      </c>
      <c r="AQ72" t="b" s="21">
        <f>IF(AP72&gt;0,FALSE(),TRUE())</f>
        <v>1</v>
      </c>
      <c r="AR72" s="96">
        <f>IF((AI72+AK72)&gt;(AM72+AL72+AN72+AO72),(AM72+AL72+AN72+AO72),(AI72+AK72))</f>
        <v>0</v>
      </c>
      <c r="AS72" s="96">
        <f>IF(AQ72,0,AP72)</f>
        <v>0</v>
      </c>
      <c r="AT72" s="96">
        <f>IF(AS72&gt;0,0,-AP72)</f>
        <v>1890.31</v>
      </c>
      <c r="AU72" s="102">
        <f>IF(AND(NOT(AQ71),AQ72),1,0)</f>
        <v>0</v>
      </c>
      <c r="AV72" s="106">
        <f>IF(AU72,AH72,AV71)</f>
        <v>41257</v>
      </c>
      <c r="AW72" s="105"/>
      <c r="AX72" s="98">
        <f>EDATE(AX71,1)</f>
        <v>42291</v>
      </c>
      <c r="AY72" s="94">
        <f>BI71</f>
        <v>0</v>
      </c>
      <c r="AZ72" s="95">
        <f>AZ71</f>
        <v>0.079</v>
      </c>
      <c r="BA72" s="96">
        <f>AY72*AZ72/12</f>
        <v>0</v>
      </c>
      <c r="BB72" s="96">
        <f>BB71</f>
        <v>428</v>
      </c>
      <c r="BC72" s="96">
        <f>AT72</f>
        <v>1890.31</v>
      </c>
      <c r="BD72" s="71"/>
      <c r="BE72" s="71">
        <f>BE71</f>
        <v>0</v>
      </c>
      <c r="BF72" s="96">
        <f>AY72+BA72-BB72-BC72-BD72-BE72</f>
        <v>-2318.31</v>
      </c>
      <c r="BG72" t="b" s="21">
        <f>IF(BF72&gt;0,FALSE(),TRUE())</f>
        <v>1</v>
      </c>
      <c r="BH72" s="96">
        <f>IF((AY72+BA72)&gt;(BC72+BB72+BD72+BE72),(BC72+BB72+BD72+BE72),(AY72+BA72))</f>
        <v>0</v>
      </c>
      <c r="BI72" s="96">
        <f>IF(BG72,0,BF72)</f>
        <v>0</v>
      </c>
      <c r="BJ72" s="96">
        <f>IF(BI72&gt;0,0,-BF72)</f>
        <v>2318.31</v>
      </c>
      <c r="BK72" s="102">
        <f>IF(AND(NOT(BG71),BG72),1,0)</f>
        <v>0</v>
      </c>
      <c r="BL72" s="106">
        <f>IF(BK72,AX72,BL71)</f>
        <v>41469</v>
      </c>
      <c r="BM72" s="105"/>
      <c r="BN72" s="98">
        <f>EDATE(BN71,1)</f>
        <v>42291</v>
      </c>
      <c r="BO72" s="94">
        <f>BY71</f>
        <v>0</v>
      </c>
      <c r="BP72" s="95">
        <f>BP71</f>
        <v>0.06619999999999999</v>
      </c>
      <c r="BQ72" s="96">
        <f>BO72*BP72/12</f>
        <v>0</v>
      </c>
      <c r="BR72" s="96">
        <f>BR71</f>
        <v>581.6900000000001</v>
      </c>
      <c r="BS72" s="96">
        <f>BJ72</f>
        <v>2318.31</v>
      </c>
      <c r="BT72" s="71"/>
      <c r="BU72" s="71">
        <f>BU71</f>
        <v>0</v>
      </c>
      <c r="BV72" s="96">
        <f>BO72+BQ72-BR72-BS72-BT72-BU72</f>
        <v>-2900</v>
      </c>
      <c r="BW72" t="b" s="21">
        <f>IF(BV72&gt;0,FALSE(),TRUE())</f>
        <v>1</v>
      </c>
      <c r="BX72" s="96">
        <f>IF((BO72+BQ72)&gt;(BS72+BR72+BT72+BU72),(BS72+BR72+BT72+BU72),(BO72+BQ72))</f>
        <v>0</v>
      </c>
      <c r="BY72" s="96">
        <f>IF(BW72,0,BV72)</f>
        <v>0</v>
      </c>
      <c r="BZ72" s="96">
        <f>IF(BY72&gt;0,0,-BV72)</f>
        <v>2900</v>
      </c>
      <c r="CA72" s="102">
        <f>IF(AND(NOT(BW71),BW72),1,0)</f>
        <v>0</v>
      </c>
      <c r="CB72" s="106">
        <f>IF(CA72,BN72,CB71)</f>
        <v>41896</v>
      </c>
      <c r="CC72" s="105"/>
      <c r="CD72" s="98">
        <f>EDATE(CD71,1)</f>
        <v>42291</v>
      </c>
      <c r="CE72" s="94">
        <f>CO71</f>
        <v>40726.004006897841</v>
      </c>
      <c r="CF72" s="95">
        <f>CF71</f>
        <v>0.05625</v>
      </c>
      <c r="CG72" s="96">
        <f>CE72*CF72/12</f>
        <v>190.9031437823336</v>
      </c>
      <c r="CH72" s="96">
        <f>CH71</f>
        <v>600</v>
      </c>
      <c r="CI72" s="96">
        <f>BZ72</f>
        <v>2900</v>
      </c>
      <c r="CJ72" s="71"/>
      <c r="CK72" s="71">
        <f>CK71</f>
        <v>0</v>
      </c>
      <c r="CL72" s="96">
        <f>CE72+CG72-CH72-CI72-CJ72-CK72</f>
        <v>37416.907150680177</v>
      </c>
      <c r="CM72" t="b" s="21">
        <f>IF(CL72&gt;0,FALSE(),TRUE())</f>
        <v>0</v>
      </c>
      <c r="CN72" s="96">
        <f>IF((CE72+CG72)&gt;(CI72+CH72+CJ72+CK72),(CI72+CH72+CJ72+CK72),(CE72+CG72))</f>
        <v>3500</v>
      </c>
      <c r="CO72" s="96">
        <f>IF(CM72,0,CL72)</f>
        <v>37416.907150680177</v>
      </c>
      <c r="CP72" s="96">
        <f>IF(CO72&gt;0,0,-CL72)</f>
        <v>0</v>
      </c>
      <c r="CQ72" s="102">
        <f>IF(AND(NOT(CM71),CM72),1,0)</f>
        <v>0</v>
      </c>
      <c r="CR72" s="103">
        <f>IF(CQ72,CD72,CR71)</f>
        <v>0</v>
      </c>
    </row>
    <row r="73" ht="15" customHeight="1">
      <c r="A73" s="99">
        <f>D73+S73+AI73+AY73+BO73+CE73</f>
        <v>37416.907150680177</v>
      </c>
      <c r="B73" s="100">
        <f>D73+S73+AI73+AY73</f>
        <v>0</v>
      </c>
      <c r="C73" s="101">
        <f>EDATE(C72,1)</f>
        <v>42322</v>
      </c>
      <c r="D73" s="94">
        <f>M72</f>
        <v>0</v>
      </c>
      <c r="E73" s="95">
        <f>E72</f>
        <v>0.0349</v>
      </c>
      <c r="F73" s="96">
        <f>D73*E73/12</f>
        <v>0</v>
      </c>
      <c r="G73" s="96">
        <f>G72</f>
        <v>285.44</v>
      </c>
      <c r="H73" s="71"/>
      <c r="I73" s="71">
        <f>I72</f>
        <v>763.87</v>
      </c>
      <c r="J73" s="96">
        <f>D73+F73-G73-H73-I73</f>
        <v>-1049.31</v>
      </c>
      <c r="K73" t="b" s="21">
        <f>IF(J73&gt;0,FALSE(),TRUE())</f>
        <v>1</v>
      </c>
      <c r="L73" s="96">
        <f>IF((D73+F73)&gt;(G73+H73+I73),(G73+H73+I73),(D73+F73))</f>
        <v>0</v>
      </c>
      <c r="M73" s="96">
        <f>IF(K73,0,J73)</f>
        <v>0</v>
      </c>
      <c r="N73" s="96">
        <f>IF(M73&gt;0,0,-J73)</f>
        <v>1049.31</v>
      </c>
      <c r="O73" s="102">
        <f>IF(AND(NOT(K72),K73),1,0)</f>
        <v>0</v>
      </c>
      <c r="P73" s="106">
        <f>IF(O73,C73,P72)</f>
        <v>40738</v>
      </c>
      <c r="Q73" s="104"/>
      <c r="R73" s="98">
        <f>EDATE(R72,1)</f>
        <v>42322</v>
      </c>
      <c r="S73" s="94">
        <f>AC72</f>
        <v>0</v>
      </c>
      <c r="T73" s="95">
        <f>T72</f>
        <v>0.109</v>
      </c>
      <c r="U73" s="96">
        <f>S73*T73/12</f>
        <v>0</v>
      </c>
      <c r="V73" s="96">
        <f>V72</f>
        <v>496</v>
      </c>
      <c r="W73" s="96">
        <f>N73</f>
        <v>1049.31</v>
      </c>
      <c r="X73" s="71"/>
      <c r="Y73" s="71">
        <f>Y72</f>
        <v>0</v>
      </c>
      <c r="Z73" s="96">
        <f>S73+U73-V73-W73-X73-Y73</f>
        <v>-1545.31</v>
      </c>
      <c r="AA73" t="b" s="21">
        <f>IF(Z73&gt;0,FALSE(),TRUE())</f>
        <v>1</v>
      </c>
      <c r="AB73" s="96">
        <f>IF((S73+U73)&gt;(W73+V73+X73+Y73),(W73+V73+X73+Y73),(S73+U73))</f>
        <v>0</v>
      </c>
      <c r="AC73" s="96">
        <f>IF(AA73,0,Z73)</f>
        <v>0</v>
      </c>
      <c r="AD73" s="96">
        <f>IF(AC73&gt;0,0,-Z73)</f>
        <v>1545.31</v>
      </c>
      <c r="AE73" s="102">
        <f>IF(AND(NOT(AA72),AA73),1,0)</f>
        <v>0</v>
      </c>
      <c r="AF73" s="106">
        <f>IF(AE73,R73,AF72)</f>
        <v>40953</v>
      </c>
      <c r="AG73" s="59"/>
      <c r="AH73" s="98">
        <f>EDATE(AH72,1)</f>
        <v>42322</v>
      </c>
      <c r="AI73" s="94">
        <f>AS72</f>
        <v>0</v>
      </c>
      <c r="AJ73" s="95">
        <f>AJ72</f>
        <v>0.089</v>
      </c>
      <c r="AK73" s="96">
        <f>AI73*AJ73/12</f>
        <v>0</v>
      </c>
      <c r="AL73" s="96">
        <f>AL72</f>
        <v>345</v>
      </c>
      <c r="AM73" s="96">
        <f>AD73</f>
        <v>1545.31</v>
      </c>
      <c r="AN73" s="71"/>
      <c r="AO73" s="71">
        <f>AO72</f>
        <v>0</v>
      </c>
      <c r="AP73" s="96">
        <f>AI73+AK73-AL73-AM73-AN73-AO73</f>
        <v>-1890.31</v>
      </c>
      <c r="AQ73" t="b" s="21">
        <f>IF(AP73&gt;0,FALSE(),TRUE())</f>
        <v>1</v>
      </c>
      <c r="AR73" s="96">
        <f>IF((AI73+AK73)&gt;(AM73+AL73+AN73+AO73),(AM73+AL73+AN73+AO73),(AI73+AK73))</f>
        <v>0</v>
      </c>
      <c r="AS73" s="96">
        <f>IF(AQ73,0,AP73)</f>
        <v>0</v>
      </c>
      <c r="AT73" s="96">
        <f>IF(AS73&gt;0,0,-AP73)</f>
        <v>1890.31</v>
      </c>
      <c r="AU73" s="102">
        <f>IF(AND(NOT(AQ72),AQ73),1,0)</f>
        <v>0</v>
      </c>
      <c r="AV73" s="106">
        <f>IF(AU73,AH73,AV72)</f>
        <v>41257</v>
      </c>
      <c r="AW73" s="105"/>
      <c r="AX73" s="98">
        <f>EDATE(AX72,1)</f>
        <v>42322</v>
      </c>
      <c r="AY73" s="94">
        <f>BI72</f>
        <v>0</v>
      </c>
      <c r="AZ73" s="95">
        <f>AZ72</f>
        <v>0.079</v>
      </c>
      <c r="BA73" s="96">
        <f>AY73*AZ73/12</f>
        <v>0</v>
      </c>
      <c r="BB73" s="96">
        <f>BB72</f>
        <v>428</v>
      </c>
      <c r="BC73" s="96">
        <f>AT73</f>
        <v>1890.31</v>
      </c>
      <c r="BD73" s="71"/>
      <c r="BE73" s="71">
        <f>BE72</f>
        <v>0</v>
      </c>
      <c r="BF73" s="96">
        <f>AY73+BA73-BB73-BC73-BD73-BE73</f>
        <v>-2318.31</v>
      </c>
      <c r="BG73" t="b" s="21">
        <f>IF(BF73&gt;0,FALSE(),TRUE())</f>
        <v>1</v>
      </c>
      <c r="BH73" s="96">
        <f>IF((AY73+BA73)&gt;(BC73+BB73+BD73+BE73),(BC73+BB73+BD73+BE73),(AY73+BA73))</f>
        <v>0</v>
      </c>
      <c r="BI73" s="96">
        <f>IF(BG73,0,BF73)</f>
        <v>0</v>
      </c>
      <c r="BJ73" s="96">
        <f>IF(BI73&gt;0,0,-BF73)</f>
        <v>2318.31</v>
      </c>
      <c r="BK73" s="102">
        <f>IF(AND(NOT(BG72),BG73),1,0)</f>
        <v>0</v>
      </c>
      <c r="BL73" s="106">
        <f>IF(BK73,AX73,BL72)</f>
        <v>41469</v>
      </c>
      <c r="BM73" s="105"/>
      <c r="BN73" s="98">
        <f>EDATE(BN72,1)</f>
        <v>42322</v>
      </c>
      <c r="BO73" s="94">
        <f>BY72</f>
        <v>0</v>
      </c>
      <c r="BP73" s="95">
        <f>BP72</f>
        <v>0.06619999999999999</v>
      </c>
      <c r="BQ73" s="96">
        <f>BO73*BP73/12</f>
        <v>0</v>
      </c>
      <c r="BR73" s="96">
        <f>BR72</f>
        <v>581.6900000000001</v>
      </c>
      <c r="BS73" s="96">
        <f>BJ73</f>
        <v>2318.31</v>
      </c>
      <c r="BT73" s="71"/>
      <c r="BU73" s="71">
        <f>BU72</f>
        <v>0</v>
      </c>
      <c r="BV73" s="96">
        <f>BO73+BQ73-BR73-BS73-BT73-BU73</f>
        <v>-2900</v>
      </c>
      <c r="BW73" t="b" s="21">
        <f>IF(BV73&gt;0,FALSE(),TRUE())</f>
        <v>1</v>
      </c>
      <c r="BX73" s="96">
        <f>IF((BO73+BQ73)&gt;(BS73+BR73+BT73+BU73),(BS73+BR73+BT73+BU73),(BO73+BQ73))</f>
        <v>0</v>
      </c>
      <c r="BY73" s="96">
        <f>IF(BW73,0,BV73)</f>
        <v>0</v>
      </c>
      <c r="BZ73" s="96">
        <f>IF(BY73&gt;0,0,-BV73)</f>
        <v>2900</v>
      </c>
      <c r="CA73" s="102">
        <f>IF(AND(NOT(BW72),BW73),1,0)</f>
        <v>0</v>
      </c>
      <c r="CB73" s="106">
        <f>IF(CA73,BN73,CB72)</f>
        <v>41896</v>
      </c>
      <c r="CC73" s="105"/>
      <c r="CD73" s="98">
        <f>EDATE(CD72,1)</f>
        <v>42322</v>
      </c>
      <c r="CE73" s="94">
        <f>CO72</f>
        <v>37416.907150680177</v>
      </c>
      <c r="CF73" s="95">
        <f>CF72</f>
        <v>0.05625</v>
      </c>
      <c r="CG73" s="96">
        <f>CE73*CF73/12</f>
        <v>175.3917522688133</v>
      </c>
      <c r="CH73" s="96">
        <f>CH72</f>
        <v>600</v>
      </c>
      <c r="CI73" s="96">
        <f>BZ73</f>
        <v>2900</v>
      </c>
      <c r="CJ73" s="71"/>
      <c r="CK73" s="71">
        <f>CK72</f>
        <v>0</v>
      </c>
      <c r="CL73" s="96">
        <f>CE73+CG73-CH73-CI73-CJ73-CK73</f>
        <v>34092.298902948991</v>
      </c>
      <c r="CM73" t="b" s="21">
        <f>IF(CL73&gt;0,FALSE(),TRUE())</f>
        <v>0</v>
      </c>
      <c r="CN73" s="96">
        <f>IF((CE73+CG73)&gt;(CI73+CH73+CJ73+CK73),(CI73+CH73+CJ73+CK73),(CE73+CG73))</f>
        <v>3500</v>
      </c>
      <c r="CO73" s="96">
        <f>IF(CM73,0,CL73)</f>
        <v>34092.298902948991</v>
      </c>
      <c r="CP73" s="96">
        <f>IF(CO73&gt;0,0,-CL73)</f>
        <v>0</v>
      </c>
      <c r="CQ73" s="102">
        <f>IF(AND(NOT(CM72),CM73),1,0)</f>
        <v>0</v>
      </c>
      <c r="CR73" s="103">
        <f>IF(CQ73,CD73,CR72)</f>
        <v>0</v>
      </c>
    </row>
    <row r="74" ht="15" customHeight="1">
      <c r="A74" s="99">
        <f>D74+S74+AI74+AY74+BO74+CE74</f>
        <v>34092.298902948991</v>
      </c>
      <c r="B74" s="100">
        <f>D74+S74+AI74+AY74</f>
        <v>0</v>
      </c>
      <c r="C74" s="101">
        <f>EDATE(C73,1)</f>
        <v>42352</v>
      </c>
      <c r="D74" s="94">
        <f>M73</f>
        <v>0</v>
      </c>
      <c r="E74" s="95">
        <f>E73</f>
        <v>0.0349</v>
      </c>
      <c r="F74" s="96">
        <f>D74*E74/12</f>
        <v>0</v>
      </c>
      <c r="G74" s="96">
        <f>G73</f>
        <v>285.44</v>
      </c>
      <c r="H74" s="71"/>
      <c r="I74" s="71">
        <f>I73</f>
        <v>763.87</v>
      </c>
      <c r="J74" s="96">
        <f>D74+F74-G74-H74-I74</f>
        <v>-1049.31</v>
      </c>
      <c r="K74" t="b" s="21">
        <f>IF(J74&gt;0,FALSE(),TRUE())</f>
        <v>1</v>
      </c>
      <c r="L74" s="96">
        <f>IF((D74+F74)&gt;(G74+H74+I74),(G74+H74+I74),(D74+F74))</f>
        <v>0</v>
      </c>
      <c r="M74" s="96">
        <f>IF(K74,0,J74)</f>
        <v>0</v>
      </c>
      <c r="N74" s="96">
        <f>IF(M74&gt;0,0,-J74)</f>
        <v>1049.31</v>
      </c>
      <c r="O74" s="102">
        <f>IF(AND(NOT(K73),K74),1,0)</f>
        <v>0</v>
      </c>
      <c r="P74" s="106">
        <f>IF(O74,C74,P73)</f>
        <v>40738</v>
      </c>
      <c r="Q74" s="104"/>
      <c r="R74" s="98">
        <f>EDATE(R73,1)</f>
        <v>42352</v>
      </c>
      <c r="S74" s="94">
        <f>AC73</f>
        <v>0</v>
      </c>
      <c r="T74" s="95">
        <f>T73</f>
        <v>0.109</v>
      </c>
      <c r="U74" s="96">
        <f>S74*T74/12</f>
        <v>0</v>
      </c>
      <c r="V74" s="96">
        <f>V73</f>
        <v>496</v>
      </c>
      <c r="W74" s="96">
        <f>N74</f>
        <v>1049.31</v>
      </c>
      <c r="X74" s="71"/>
      <c r="Y74" s="71">
        <f>Y73</f>
        <v>0</v>
      </c>
      <c r="Z74" s="96">
        <f>S74+U74-V74-W74-X74-Y74</f>
        <v>-1545.31</v>
      </c>
      <c r="AA74" t="b" s="21">
        <f>IF(Z74&gt;0,FALSE(),TRUE())</f>
        <v>1</v>
      </c>
      <c r="AB74" s="96">
        <f>IF((S74+U74)&gt;(W74+V74+X74+Y74),(W74+V74+X74+Y74),(S74+U74))</f>
        <v>0</v>
      </c>
      <c r="AC74" s="96">
        <f>IF(AA74,0,Z74)</f>
        <v>0</v>
      </c>
      <c r="AD74" s="96">
        <f>IF(AC74&gt;0,0,-Z74)</f>
        <v>1545.31</v>
      </c>
      <c r="AE74" s="102">
        <f>IF(AND(NOT(AA73),AA74),1,0)</f>
        <v>0</v>
      </c>
      <c r="AF74" s="106">
        <f>IF(AE74,R74,AF73)</f>
        <v>40953</v>
      </c>
      <c r="AG74" s="59"/>
      <c r="AH74" s="98">
        <f>EDATE(AH73,1)</f>
        <v>42352</v>
      </c>
      <c r="AI74" s="94">
        <f>AS73</f>
        <v>0</v>
      </c>
      <c r="AJ74" s="95">
        <f>AJ73</f>
        <v>0.089</v>
      </c>
      <c r="AK74" s="96">
        <f>AI74*AJ74/12</f>
        <v>0</v>
      </c>
      <c r="AL74" s="96">
        <f>AL73</f>
        <v>345</v>
      </c>
      <c r="AM74" s="96">
        <f>AD74</f>
        <v>1545.31</v>
      </c>
      <c r="AN74" s="71"/>
      <c r="AO74" s="71">
        <f>AO73</f>
        <v>0</v>
      </c>
      <c r="AP74" s="96">
        <f>AI74+AK74-AL74-AM74-AN74-AO74</f>
        <v>-1890.31</v>
      </c>
      <c r="AQ74" t="b" s="21">
        <f>IF(AP74&gt;0,FALSE(),TRUE())</f>
        <v>1</v>
      </c>
      <c r="AR74" s="96">
        <f>IF((AI74+AK74)&gt;(AM74+AL74+AN74+AO74),(AM74+AL74+AN74+AO74),(AI74+AK74))</f>
        <v>0</v>
      </c>
      <c r="AS74" s="96">
        <f>IF(AQ74,0,AP74)</f>
        <v>0</v>
      </c>
      <c r="AT74" s="96">
        <f>IF(AS74&gt;0,0,-AP74)</f>
        <v>1890.31</v>
      </c>
      <c r="AU74" s="102">
        <f>IF(AND(NOT(AQ73),AQ74),1,0)</f>
        <v>0</v>
      </c>
      <c r="AV74" s="106">
        <f>IF(AU74,AH74,AV73)</f>
        <v>41257</v>
      </c>
      <c r="AW74" s="105"/>
      <c r="AX74" s="98">
        <f>EDATE(AX73,1)</f>
        <v>42352</v>
      </c>
      <c r="AY74" s="94">
        <f>BI73</f>
        <v>0</v>
      </c>
      <c r="AZ74" s="95">
        <f>AZ73</f>
        <v>0.079</v>
      </c>
      <c r="BA74" s="96">
        <f>AY74*AZ74/12</f>
        <v>0</v>
      </c>
      <c r="BB74" s="96">
        <f>BB73</f>
        <v>428</v>
      </c>
      <c r="BC74" s="96">
        <f>AT74</f>
        <v>1890.31</v>
      </c>
      <c r="BD74" s="71"/>
      <c r="BE74" s="71">
        <f>BE73</f>
        <v>0</v>
      </c>
      <c r="BF74" s="96">
        <f>AY74+BA74-BB74-BC74-BD74-BE74</f>
        <v>-2318.31</v>
      </c>
      <c r="BG74" t="b" s="21">
        <f>IF(BF74&gt;0,FALSE(),TRUE())</f>
        <v>1</v>
      </c>
      <c r="BH74" s="96">
        <f>IF((AY74+BA74)&gt;(BC74+BB74+BD74+BE74),(BC74+BB74+BD74+BE74),(AY74+BA74))</f>
        <v>0</v>
      </c>
      <c r="BI74" s="96">
        <f>IF(BG74,0,BF74)</f>
        <v>0</v>
      </c>
      <c r="BJ74" s="96">
        <f>IF(BI74&gt;0,0,-BF74)</f>
        <v>2318.31</v>
      </c>
      <c r="BK74" s="102">
        <f>IF(AND(NOT(BG73),BG74),1,0)</f>
        <v>0</v>
      </c>
      <c r="BL74" s="106">
        <f>IF(BK74,AX74,BL73)</f>
        <v>41469</v>
      </c>
      <c r="BM74" s="105"/>
      <c r="BN74" s="98">
        <f>EDATE(BN73,1)</f>
        <v>42352</v>
      </c>
      <c r="BO74" s="94">
        <f>BY73</f>
        <v>0</v>
      </c>
      <c r="BP74" s="95">
        <f>BP73</f>
        <v>0.06619999999999999</v>
      </c>
      <c r="BQ74" s="96">
        <f>BO74*BP74/12</f>
        <v>0</v>
      </c>
      <c r="BR74" s="96">
        <f>BR73</f>
        <v>581.6900000000001</v>
      </c>
      <c r="BS74" s="96">
        <f>BJ74</f>
        <v>2318.31</v>
      </c>
      <c r="BT74" s="71"/>
      <c r="BU74" s="71">
        <f>BU73</f>
        <v>0</v>
      </c>
      <c r="BV74" s="96">
        <f>BO74+BQ74-BR74-BS74-BT74-BU74</f>
        <v>-2900</v>
      </c>
      <c r="BW74" t="b" s="21">
        <f>IF(BV74&gt;0,FALSE(),TRUE())</f>
        <v>1</v>
      </c>
      <c r="BX74" s="96">
        <f>IF((BO74+BQ74)&gt;(BS74+BR74+BT74+BU74),(BS74+BR74+BT74+BU74),(BO74+BQ74))</f>
        <v>0</v>
      </c>
      <c r="BY74" s="96">
        <f>IF(BW74,0,BV74)</f>
        <v>0</v>
      </c>
      <c r="BZ74" s="96">
        <f>IF(BY74&gt;0,0,-BV74)</f>
        <v>2900</v>
      </c>
      <c r="CA74" s="102">
        <f>IF(AND(NOT(BW73),BW74),1,0)</f>
        <v>0</v>
      </c>
      <c r="CB74" s="106">
        <f>IF(CA74,BN74,CB73)</f>
        <v>41896</v>
      </c>
      <c r="CC74" s="105"/>
      <c r="CD74" s="98">
        <f>EDATE(CD73,1)</f>
        <v>42352</v>
      </c>
      <c r="CE74" s="94">
        <f>CO73</f>
        <v>34092.298902948991</v>
      </c>
      <c r="CF74" s="95">
        <f>CF73</f>
        <v>0.05625</v>
      </c>
      <c r="CG74" s="96">
        <f>CE74*CF74/12</f>
        <v>159.8076511075734</v>
      </c>
      <c r="CH74" s="96">
        <f>CH73</f>
        <v>600</v>
      </c>
      <c r="CI74" s="96">
        <f>BZ74</f>
        <v>2900</v>
      </c>
      <c r="CJ74" s="71"/>
      <c r="CK74" s="71">
        <f>CK73</f>
        <v>0</v>
      </c>
      <c r="CL74" s="96">
        <f>CE74+CG74-CH74-CI74-CJ74-CK74</f>
        <v>30752.106554056561</v>
      </c>
      <c r="CM74" t="b" s="21">
        <f>IF(CL74&gt;0,FALSE(),TRUE())</f>
        <v>0</v>
      </c>
      <c r="CN74" s="96">
        <f>IF((CE74+CG74)&gt;(CI74+CH74+CJ74+CK74),(CI74+CH74+CJ74+CK74),(CE74+CG74))</f>
        <v>3500</v>
      </c>
      <c r="CO74" s="96">
        <f>IF(CM74,0,CL74)</f>
        <v>30752.106554056561</v>
      </c>
      <c r="CP74" s="96">
        <f>IF(CO74&gt;0,0,-CL74)</f>
        <v>0</v>
      </c>
      <c r="CQ74" s="102">
        <f>IF(AND(NOT(CM73),CM74),1,0)</f>
        <v>0</v>
      </c>
      <c r="CR74" s="103">
        <f>IF(CQ74,CD74,CR73)</f>
        <v>0</v>
      </c>
    </row>
    <row r="75" ht="15" customHeight="1">
      <c r="A75" s="99">
        <f>D75+S75+AI75+AY75+BO75+CE75</f>
        <v>30752.106554056561</v>
      </c>
      <c r="B75" s="100">
        <f>D75+S75+AI75+AY75</f>
        <v>0</v>
      </c>
      <c r="C75" s="101">
        <f>EDATE(C74,1)</f>
        <v>42383</v>
      </c>
      <c r="D75" s="94">
        <f>M74</f>
        <v>0</v>
      </c>
      <c r="E75" s="95">
        <f>E74</f>
        <v>0.0349</v>
      </c>
      <c r="F75" s="96">
        <f>D75*E75/12</f>
        <v>0</v>
      </c>
      <c r="G75" s="96">
        <f>G74</f>
        <v>285.44</v>
      </c>
      <c r="H75" s="71"/>
      <c r="I75" s="71">
        <f>I74</f>
        <v>763.87</v>
      </c>
      <c r="J75" s="96">
        <f>D75+F75-G75-H75-I75</f>
        <v>-1049.31</v>
      </c>
      <c r="K75" t="b" s="21">
        <f>IF(J75&gt;0,FALSE(),TRUE())</f>
        <v>1</v>
      </c>
      <c r="L75" s="96">
        <f>IF((D75+F75)&gt;(G75+H75+I75),(G75+H75+I75),(D75+F75))</f>
        <v>0</v>
      </c>
      <c r="M75" s="96">
        <f>IF(K75,0,J75)</f>
        <v>0</v>
      </c>
      <c r="N75" s="96">
        <f>IF(M75&gt;0,0,-J75)</f>
        <v>1049.31</v>
      </c>
      <c r="O75" s="102">
        <f>IF(AND(NOT(K74),K75),1,0)</f>
        <v>0</v>
      </c>
      <c r="P75" s="106">
        <f>IF(O75,C75,P74)</f>
        <v>40738</v>
      </c>
      <c r="Q75" s="104"/>
      <c r="R75" s="98">
        <f>EDATE(R74,1)</f>
        <v>42383</v>
      </c>
      <c r="S75" s="94">
        <f>AC74</f>
        <v>0</v>
      </c>
      <c r="T75" s="95">
        <f>T74</f>
        <v>0.109</v>
      </c>
      <c r="U75" s="96">
        <f>S75*T75/12</f>
        <v>0</v>
      </c>
      <c r="V75" s="96">
        <f>V74</f>
        <v>496</v>
      </c>
      <c r="W75" s="96">
        <f>N75</f>
        <v>1049.31</v>
      </c>
      <c r="X75" s="71"/>
      <c r="Y75" s="71">
        <f>Y74</f>
        <v>0</v>
      </c>
      <c r="Z75" s="96">
        <f>S75+U75-V75-W75-X75-Y75</f>
        <v>-1545.31</v>
      </c>
      <c r="AA75" t="b" s="21">
        <f>IF(Z75&gt;0,FALSE(),TRUE())</f>
        <v>1</v>
      </c>
      <c r="AB75" s="96">
        <f>IF((S75+U75)&gt;(W75+V75+X75+Y75),(W75+V75+X75+Y75),(S75+U75))</f>
        <v>0</v>
      </c>
      <c r="AC75" s="96">
        <f>IF(AA75,0,Z75)</f>
        <v>0</v>
      </c>
      <c r="AD75" s="96">
        <f>IF(AC75&gt;0,0,-Z75)</f>
        <v>1545.31</v>
      </c>
      <c r="AE75" s="102">
        <f>IF(AND(NOT(AA74),AA75),1,0)</f>
        <v>0</v>
      </c>
      <c r="AF75" s="106">
        <f>IF(AE75,R75,AF74)</f>
        <v>40953</v>
      </c>
      <c r="AG75" s="59"/>
      <c r="AH75" s="98">
        <f>EDATE(AH74,1)</f>
        <v>42383</v>
      </c>
      <c r="AI75" s="94">
        <f>AS74</f>
        <v>0</v>
      </c>
      <c r="AJ75" s="95">
        <f>AJ74</f>
        <v>0.089</v>
      </c>
      <c r="AK75" s="96">
        <f>AI75*AJ75/12</f>
        <v>0</v>
      </c>
      <c r="AL75" s="96">
        <f>AL74</f>
        <v>345</v>
      </c>
      <c r="AM75" s="96">
        <f>AD75</f>
        <v>1545.31</v>
      </c>
      <c r="AN75" s="71"/>
      <c r="AO75" s="71">
        <f>AO74</f>
        <v>0</v>
      </c>
      <c r="AP75" s="96">
        <f>AI75+AK75-AL75-AM75-AN75-AO75</f>
        <v>-1890.31</v>
      </c>
      <c r="AQ75" t="b" s="21">
        <f>IF(AP75&gt;0,FALSE(),TRUE())</f>
        <v>1</v>
      </c>
      <c r="AR75" s="96">
        <f>IF((AI75+AK75)&gt;(AM75+AL75+AN75+AO75),(AM75+AL75+AN75+AO75),(AI75+AK75))</f>
        <v>0</v>
      </c>
      <c r="AS75" s="96">
        <f>IF(AQ75,0,AP75)</f>
        <v>0</v>
      </c>
      <c r="AT75" s="96">
        <f>IF(AS75&gt;0,0,-AP75)</f>
        <v>1890.31</v>
      </c>
      <c r="AU75" s="102">
        <f>IF(AND(NOT(AQ74),AQ75),1,0)</f>
        <v>0</v>
      </c>
      <c r="AV75" s="106">
        <f>IF(AU75,AH75,AV74)</f>
        <v>41257</v>
      </c>
      <c r="AW75" s="105"/>
      <c r="AX75" s="98">
        <f>EDATE(AX74,1)</f>
        <v>42383</v>
      </c>
      <c r="AY75" s="94">
        <f>BI74</f>
        <v>0</v>
      </c>
      <c r="AZ75" s="95">
        <f>AZ74</f>
        <v>0.079</v>
      </c>
      <c r="BA75" s="96">
        <f>AY75*AZ75/12</f>
        <v>0</v>
      </c>
      <c r="BB75" s="96">
        <f>BB74</f>
        <v>428</v>
      </c>
      <c r="BC75" s="96">
        <f>AT75</f>
        <v>1890.31</v>
      </c>
      <c r="BD75" s="71"/>
      <c r="BE75" s="71">
        <f>BE74</f>
        <v>0</v>
      </c>
      <c r="BF75" s="96">
        <f>AY75+BA75-BB75-BC75-BD75-BE75</f>
        <v>-2318.31</v>
      </c>
      <c r="BG75" t="b" s="21">
        <f>IF(BF75&gt;0,FALSE(),TRUE())</f>
        <v>1</v>
      </c>
      <c r="BH75" s="96">
        <f>IF((AY75+BA75)&gt;(BC75+BB75+BD75+BE75),(BC75+BB75+BD75+BE75),(AY75+BA75))</f>
        <v>0</v>
      </c>
      <c r="BI75" s="96">
        <f>IF(BG75,0,BF75)</f>
        <v>0</v>
      </c>
      <c r="BJ75" s="96">
        <f>IF(BI75&gt;0,0,-BF75)</f>
        <v>2318.31</v>
      </c>
      <c r="BK75" s="102">
        <f>IF(AND(NOT(BG74),BG75),1,0)</f>
        <v>0</v>
      </c>
      <c r="BL75" s="106">
        <f>IF(BK75,AX75,BL74)</f>
        <v>41469</v>
      </c>
      <c r="BM75" s="105"/>
      <c r="BN75" s="98">
        <f>EDATE(BN74,1)</f>
        <v>42383</v>
      </c>
      <c r="BO75" s="94">
        <f>BY74</f>
        <v>0</v>
      </c>
      <c r="BP75" s="95">
        <f>BP74</f>
        <v>0.06619999999999999</v>
      </c>
      <c r="BQ75" s="96">
        <f>BO75*BP75/12</f>
        <v>0</v>
      </c>
      <c r="BR75" s="96">
        <f>BR74</f>
        <v>581.6900000000001</v>
      </c>
      <c r="BS75" s="96">
        <f>BJ75</f>
        <v>2318.31</v>
      </c>
      <c r="BT75" s="71"/>
      <c r="BU75" s="71">
        <f>BU74</f>
        <v>0</v>
      </c>
      <c r="BV75" s="96">
        <f>BO75+BQ75-BR75-BS75-BT75-BU75</f>
        <v>-2900</v>
      </c>
      <c r="BW75" t="b" s="21">
        <f>IF(BV75&gt;0,FALSE(),TRUE())</f>
        <v>1</v>
      </c>
      <c r="BX75" s="96">
        <f>IF((BO75+BQ75)&gt;(BS75+BR75+BT75+BU75),(BS75+BR75+BT75+BU75),(BO75+BQ75))</f>
        <v>0</v>
      </c>
      <c r="BY75" s="96">
        <f>IF(BW75,0,BV75)</f>
        <v>0</v>
      </c>
      <c r="BZ75" s="96">
        <f>IF(BY75&gt;0,0,-BV75)</f>
        <v>2900</v>
      </c>
      <c r="CA75" s="102">
        <f>IF(AND(NOT(BW74),BW75),1,0)</f>
        <v>0</v>
      </c>
      <c r="CB75" s="106">
        <f>IF(CA75,BN75,CB74)</f>
        <v>41896</v>
      </c>
      <c r="CC75" s="105"/>
      <c r="CD75" s="98">
        <f>EDATE(CD74,1)</f>
        <v>42383</v>
      </c>
      <c r="CE75" s="94">
        <f>CO74</f>
        <v>30752.106554056561</v>
      </c>
      <c r="CF75" s="95">
        <f>CF74</f>
        <v>0.05625</v>
      </c>
      <c r="CG75" s="96">
        <f>CE75*CF75/12</f>
        <v>144.1504994721401</v>
      </c>
      <c r="CH75" s="96">
        <f>CH74</f>
        <v>600</v>
      </c>
      <c r="CI75" s="96">
        <f>BZ75</f>
        <v>2900</v>
      </c>
      <c r="CJ75" s="71"/>
      <c r="CK75" s="71">
        <f>CK74</f>
        <v>0</v>
      </c>
      <c r="CL75" s="96">
        <f>CE75+CG75-CH75-CI75-CJ75-CK75</f>
        <v>27396.2570535287</v>
      </c>
      <c r="CM75" t="b" s="21">
        <f>IF(CL75&gt;0,FALSE(),TRUE())</f>
        <v>0</v>
      </c>
      <c r="CN75" s="96">
        <f>IF((CE75+CG75)&gt;(CI75+CH75+CJ75+CK75),(CI75+CH75+CJ75+CK75),(CE75+CG75))</f>
        <v>3500</v>
      </c>
      <c r="CO75" s="96">
        <f>IF(CM75,0,CL75)</f>
        <v>27396.2570535287</v>
      </c>
      <c r="CP75" s="96">
        <f>IF(CO75&gt;0,0,-CL75)</f>
        <v>0</v>
      </c>
      <c r="CQ75" s="102">
        <f>IF(AND(NOT(CM74),CM75),1,0)</f>
        <v>0</v>
      </c>
      <c r="CR75" s="103">
        <f>IF(CQ75,CD75,CR74)</f>
        <v>0</v>
      </c>
    </row>
    <row r="76" ht="15" customHeight="1">
      <c r="A76" s="99">
        <f>D76+S76+AI76+AY76+BO76+CE76</f>
        <v>27396.2570535287</v>
      </c>
      <c r="B76" s="100">
        <f>D76+S76+AI76+AY76</f>
        <v>0</v>
      </c>
      <c r="C76" s="101">
        <f>EDATE(C75,1)</f>
        <v>42414</v>
      </c>
      <c r="D76" s="94">
        <f>M75</f>
        <v>0</v>
      </c>
      <c r="E76" s="95">
        <f>E75</f>
        <v>0.0349</v>
      </c>
      <c r="F76" s="96">
        <f>D76*E76/12</f>
        <v>0</v>
      </c>
      <c r="G76" s="96">
        <f>G75</f>
        <v>285.44</v>
      </c>
      <c r="H76" s="71"/>
      <c r="I76" s="71">
        <f>I75</f>
        <v>763.87</v>
      </c>
      <c r="J76" s="96">
        <f>D76+F76-G76-H76-I76</f>
        <v>-1049.31</v>
      </c>
      <c r="K76" t="b" s="21">
        <f>IF(J76&gt;0,FALSE(),TRUE())</f>
        <v>1</v>
      </c>
      <c r="L76" s="96">
        <f>IF((D76+F76)&gt;(G76+H76+I76),(G76+H76+I76),(D76+F76))</f>
        <v>0</v>
      </c>
      <c r="M76" s="96">
        <f>IF(K76,0,J76)</f>
        <v>0</v>
      </c>
      <c r="N76" s="96">
        <f>IF(M76&gt;0,0,-J76)</f>
        <v>1049.31</v>
      </c>
      <c r="O76" s="102">
        <f>IF(AND(NOT(K75),K76),1,0)</f>
        <v>0</v>
      </c>
      <c r="P76" s="106">
        <f>IF(O76,C76,P75)</f>
        <v>40738</v>
      </c>
      <c r="Q76" s="104"/>
      <c r="R76" s="98">
        <f>EDATE(R75,1)</f>
        <v>42414</v>
      </c>
      <c r="S76" s="94">
        <f>AC75</f>
        <v>0</v>
      </c>
      <c r="T76" s="95">
        <f>T75</f>
        <v>0.109</v>
      </c>
      <c r="U76" s="96">
        <f>S76*T76/12</f>
        <v>0</v>
      </c>
      <c r="V76" s="96">
        <f>V75</f>
        <v>496</v>
      </c>
      <c r="W76" s="96">
        <f>N76</f>
        <v>1049.31</v>
      </c>
      <c r="X76" s="71"/>
      <c r="Y76" s="71">
        <f>Y75</f>
        <v>0</v>
      </c>
      <c r="Z76" s="96">
        <f>S76+U76-V76-W76-X76-Y76</f>
        <v>-1545.31</v>
      </c>
      <c r="AA76" t="b" s="21">
        <f>IF(Z76&gt;0,FALSE(),TRUE())</f>
        <v>1</v>
      </c>
      <c r="AB76" s="96">
        <f>IF((S76+U76)&gt;(W76+V76+X76+Y76),(W76+V76+X76+Y76),(S76+U76))</f>
        <v>0</v>
      </c>
      <c r="AC76" s="96">
        <f>IF(AA76,0,Z76)</f>
        <v>0</v>
      </c>
      <c r="AD76" s="96">
        <f>IF(AC76&gt;0,0,-Z76)</f>
        <v>1545.31</v>
      </c>
      <c r="AE76" s="102">
        <f>IF(AND(NOT(AA75),AA76),1,0)</f>
        <v>0</v>
      </c>
      <c r="AF76" s="106">
        <f>IF(AE76,R76,AF75)</f>
        <v>40953</v>
      </c>
      <c r="AG76" s="59"/>
      <c r="AH76" s="98">
        <f>EDATE(AH75,1)</f>
        <v>42414</v>
      </c>
      <c r="AI76" s="94">
        <f>AS75</f>
        <v>0</v>
      </c>
      <c r="AJ76" s="95">
        <f>AJ75</f>
        <v>0.089</v>
      </c>
      <c r="AK76" s="96">
        <f>AI76*AJ76/12</f>
        <v>0</v>
      </c>
      <c r="AL76" s="96">
        <f>AL75</f>
        <v>345</v>
      </c>
      <c r="AM76" s="96">
        <f>AD76</f>
        <v>1545.31</v>
      </c>
      <c r="AN76" s="71"/>
      <c r="AO76" s="71">
        <f>AO75</f>
        <v>0</v>
      </c>
      <c r="AP76" s="96">
        <f>AI76+AK76-AL76-AM76-AN76-AO76</f>
        <v>-1890.31</v>
      </c>
      <c r="AQ76" t="b" s="21">
        <f>IF(AP76&gt;0,FALSE(),TRUE())</f>
        <v>1</v>
      </c>
      <c r="AR76" s="96">
        <f>IF((AI76+AK76)&gt;(AM76+AL76+AN76+AO76),(AM76+AL76+AN76+AO76),(AI76+AK76))</f>
        <v>0</v>
      </c>
      <c r="AS76" s="96">
        <f>IF(AQ76,0,AP76)</f>
        <v>0</v>
      </c>
      <c r="AT76" s="96">
        <f>IF(AS76&gt;0,0,-AP76)</f>
        <v>1890.31</v>
      </c>
      <c r="AU76" s="102">
        <f>IF(AND(NOT(AQ75),AQ76),1,0)</f>
        <v>0</v>
      </c>
      <c r="AV76" s="106">
        <f>IF(AU76,AH76,AV75)</f>
        <v>41257</v>
      </c>
      <c r="AW76" s="105"/>
      <c r="AX76" s="98">
        <f>EDATE(AX75,1)</f>
        <v>42414</v>
      </c>
      <c r="AY76" s="94">
        <f>BI75</f>
        <v>0</v>
      </c>
      <c r="AZ76" s="95">
        <f>AZ75</f>
        <v>0.079</v>
      </c>
      <c r="BA76" s="96">
        <f>AY76*AZ76/12</f>
        <v>0</v>
      </c>
      <c r="BB76" s="96">
        <f>BB75</f>
        <v>428</v>
      </c>
      <c r="BC76" s="96">
        <f>AT76</f>
        <v>1890.31</v>
      </c>
      <c r="BD76" s="71"/>
      <c r="BE76" s="71">
        <f>BE75</f>
        <v>0</v>
      </c>
      <c r="BF76" s="96">
        <f>AY76+BA76-BB76-BC76-BD76-BE76</f>
        <v>-2318.31</v>
      </c>
      <c r="BG76" t="b" s="21">
        <f>IF(BF76&gt;0,FALSE(),TRUE())</f>
        <v>1</v>
      </c>
      <c r="BH76" s="96">
        <f>IF((AY76+BA76)&gt;(BC76+BB76+BD76+BE76),(BC76+BB76+BD76+BE76),(AY76+BA76))</f>
        <v>0</v>
      </c>
      <c r="BI76" s="96">
        <f>IF(BG76,0,BF76)</f>
        <v>0</v>
      </c>
      <c r="BJ76" s="96">
        <f>IF(BI76&gt;0,0,-BF76)</f>
        <v>2318.31</v>
      </c>
      <c r="BK76" s="102">
        <f>IF(AND(NOT(BG75),BG76),1,0)</f>
        <v>0</v>
      </c>
      <c r="BL76" s="106">
        <f>IF(BK76,AX76,BL75)</f>
        <v>41469</v>
      </c>
      <c r="BM76" s="105"/>
      <c r="BN76" s="98">
        <f>EDATE(BN75,1)</f>
        <v>42414</v>
      </c>
      <c r="BO76" s="94">
        <f>BY75</f>
        <v>0</v>
      </c>
      <c r="BP76" s="95">
        <f>BP75</f>
        <v>0.06619999999999999</v>
      </c>
      <c r="BQ76" s="96">
        <f>BO76*BP76/12</f>
        <v>0</v>
      </c>
      <c r="BR76" s="96">
        <f>BR75</f>
        <v>581.6900000000001</v>
      </c>
      <c r="BS76" s="96">
        <f>BJ76</f>
        <v>2318.31</v>
      </c>
      <c r="BT76" s="71"/>
      <c r="BU76" s="71">
        <f>BU75</f>
        <v>0</v>
      </c>
      <c r="BV76" s="96">
        <f>BO76+BQ76-BR76-BS76-BT76-BU76</f>
        <v>-2900</v>
      </c>
      <c r="BW76" t="b" s="21">
        <f>IF(BV76&gt;0,FALSE(),TRUE())</f>
        <v>1</v>
      </c>
      <c r="BX76" s="96">
        <f>IF((BO76+BQ76)&gt;(BS76+BR76+BT76+BU76),(BS76+BR76+BT76+BU76),(BO76+BQ76))</f>
        <v>0</v>
      </c>
      <c r="BY76" s="96">
        <f>IF(BW76,0,BV76)</f>
        <v>0</v>
      </c>
      <c r="BZ76" s="96">
        <f>IF(BY76&gt;0,0,-BV76)</f>
        <v>2900</v>
      </c>
      <c r="CA76" s="102">
        <f>IF(AND(NOT(BW75),BW76),1,0)</f>
        <v>0</v>
      </c>
      <c r="CB76" s="106">
        <f>IF(CA76,BN76,CB75)</f>
        <v>41896</v>
      </c>
      <c r="CC76" s="105"/>
      <c r="CD76" s="98">
        <f>EDATE(CD75,1)</f>
        <v>42414</v>
      </c>
      <c r="CE76" s="94">
        <f>CO75</f>
        <v>27396.2570535287</v>
      </c>
      <c r="CF76" s="95">
        <f>CF75</f>
        <v>0.05625</v>
      </c>
      <c r="CG76" s="96">
        <f>CE76*CF76/12</f>
        <v>128.4199549384158</v>
      </c>
      <c r="CH76" s="96">
        <f>CH75</f>
        <v>600</v>
      </c>
      <c r="CI76" s="96">
        <f>BZ76</f>
        <v>2900</v>
      </c>
      <c r="CJ76" s="71"/>
      <c r="CK76" s="71">
        <f>CK75</f>
        <v>0</v>
      </c>
      <c r="CL76" s="96">
        <f>CE76+CG76-CH76-CI76-CJ76-CK76</f>
        <v>24024.677008467119</v>
      </c>
      <c r="CM76" t="b" s="21">
        <f>IF(CL76&gt;0,FALSE(),TRUE())</f>
        <v>0</v>
      </c>
      <c r="CN76" s="96">
        <f>IF((CE76+CG76)&gt;(CI76+CH76+CJ76+CK76),(CI76+CH76+CJ76+CK76),(CE76+CG76))</f>
        <v>3500</v>
      </c>
      <c r="CO76" s="96">
        <f>IF(CM76,0,CL76)</f>
        <v>24024.677008467119</v>
      </c>
      <c r="CP76" s="96">
        <f>IF(CO76&gt;0,0,-CL76)</f>
        <v>0</v>
      </c>
      <c r="CQ76" s="102">
        <f>IF(AND(NOT(CM75),CM76),1,0)</f>
        <v>0</v>
      </c>
      <c r="CR76" s="103">
        <f>IF(CQ76,CD76,CR75)</f>
        <v>0</v>
      </c>
    </row>
    <row r="77" ht="15" customHeight="1">
      <c r="A77" s="99">
        <f>D77+S77+AI77+AY77+BO77+CE77</f>
        <v>24024.677008467119</v>
      </c>
      <c r="B77" s="100">
        <f>D77+S77+AI77+AY77</f>
        <v>0</v>
      </c>
      <c r="C77" s="101">
        <f>EDATE(C76,1)</f>
        <v>42443</v>
      </c>
      <c r="D77" s="94">
        <f>M76</f>
        <v>0</v>
      </c>
      <c r="E77" s="95">
        <f>E76</f>
        <v>0.0349</v>
      </c>
      <c r="F77" s="96">
        <f>D77*E77/12</f>
        <v>0</v>
      </c>
      <c r="G77" s="96">
        <f>G76</f>
        <v>285.44</v>
      </c>
      <c r="H77" s="71"/>
      <c r="I77" s="71">
        <f>I76</f>
        <v>763.87</v>
      </c>
      <c r="J77" s="96">
        <f>D77+F77-G77-H77-I77</f>
        <v>-1049.31</v>
      </c>
      <c r="K77" t="b" s="21">
        <f>IF(J77&gt;0,FALSE(),TRUE())</f>
        <v>1</v>
      </c>
      <c r="L77" s="96">
        <f>IF((D77+F77)&gt;(G77+H77+I77),(G77+H77+I77),(D77+F77))</f>
        <v>0</v>
      </c>
      <c r="M77" s="96">
        <f>IF(K77,0,J77)</f>
        <v>0</v>
      </c>
      <c r="N77" s="96">
        <f>IF(M77&gt;0,0,-J77)</f>
        <v>1049.31</v>
      </c>
      <c r="O77" s="102">
        <f>IF(AND(NOT(K76),K77),1,0)</f>
        <v>0</v>
      </c>
      <c r="P77" s="106">
        <f>IF(O77,C77,P76)</f>
        <v>40738</v>
      </c>
      <c r="Q77" s="104"/>
      <c r="R77" s="98">
        <f>EDATE(R76,1)</f>
        <v>42443</v>
      </c>
      <c r="S77" s="94">
        <f>AC76</f>
        <v>0</v>
      </c>
      <c r="T77" s="95">
        <f>T76</f>
        <v>0.109</v>
      </c>
      <c r="U77" s="96">
        <f>S77*T77/12</f>
        <v>0</v>
      </c>
      <c r="V77" s="96">
        <f>V76</f>
        <v>496</v>
      </c>
      <c r="W77" s="96">
        <f>N77</f>
        <v>1049.31</v>
      </c>
      <c r="X77" s="71"/>
      <c r="Y77" s="71">
        <f>Y76</f>
        <v>0</v>
      </c>
      <c r="Z77" s="96">
        <f>S77+U77-V77-W77-X77-Y77</f>
        <v>-1545.31</v>
      </c>
      <c r="AA77" t="b" s="21">
        <f>IF(Z77&gt;0,FALSE(),TRUE())</f>
        <v>1</v>
      </c>
      <c r="AB77" s="96">
        <f>IF((S77+U77)&gt;(W77+V77+X77+Y77),(W77+V77+X77+Y77),(S77+U77))</f>
        <v>0</v>
      </c>
      <c r="AC77" s="96">
        <f>IF(AA77,0,Z77)</f>
        <v>0</v>
      </c>
      <c r="AD77" s="96">
        <f>IF(AC77&gt;0,0,-Z77)</f>
        <v>1545.31</v>
      </c>
      <c r="AE77" s="102">
        <f>IF(AND(NOT(AA76),AA77),1,0)</f>
        <v>0</v>
      </c>
      <c r="AF77" s="106">
        <f>IF(AE77,R77,AF76)</f>
        <v>40953</v>
      </c>
      <c r="AG77" s="59"/>
      <c r="AH77" s="98">
        <f>EDATE(AH76,1)</f>
        <v>42443</v>
      </c>
      <c r="AI77" s="94">
        <f>AS76</f>
        <v>0</v>
      </c>
      <c r="AJ77" s="95">
        <f>AJ76</f>
        <v>0.089</v>
      </c>
      <c r="AK77" s="96">
        <f>AI77*AJ77/12</f>
        <v>0</v>
      </c>
      <c r="AL77" s="96">
        <f>AL76</f>
        <v>345</v>
      </c>
      <c r="AM77" s="96">
        <f>AD77</f>
        <v>1545.31</v>
      </c>
      <c r="AN77" s="71"/>
      <c r="AO77" s="71">
        <f>AO76</f>
        <v>0</v>
      </c>
      <c r="AP77" s="96">
        <f>AI77+AK77-AL77-AM77-AN77-AO77</f>
        <v>-1890.31</v>
      </c>
      <c r="AQ77" t="b" s="21">
        <f>IF(AP77&gt;0,FALSE(),TRUE())</f>
        <v>1</v>
      </c>
      <c r="AR77" s="96">
        <f>IF((AI77+AK77)&gt;(AM77+AL77+AN77+AO77),(AM77+AL77+AN77+AO77),(AI77+AK77))</f>
        <v>0</v>
      </c>
      <c r="AS77" s="96">
        <f>IF(AQ77,0,AP77)</f>
        <v>0</v>
      </c>
      <c r="AT77" s="96">
        <f>IF(AS77&gt;0,0,-AP77)</f>
        <v>1890.31</v>
      </c>
      <c r="AU77" s="102">
        <f>IF(AND(NOT(AQ76),AQ77),1,0)</f>
        <v>0</v>
      </c>
      <c r="AV77" s="106">
        <f>IF(AU77,AH77,AV76)</f>
        <v>41257</v>
      </c>
      <c r="AW77" s="105"/>
      <c r="AX77" s="98">
        <f>EDATE(AX76,1)</f>
        <v>42443</v>
      </c>
      <c r="AY77" s="94">
        <f>BI76</f>
        <v>0</v>
      </c>
      <c r="AZ77" s="95">
        <f>AZ76</f>
        <v>0.079</v>
      </c>
      <c r="BA77" s="96">
        <f>AY77*AZ77/12</f>
        <v>0</v>
      </c>
      <c r="BB77" s="96">
        <f>BB76</f>
        <v>428</v>
      </c>
      <c r="BC77" s="96">
        <f>AT77</f>
        <v>1890.31</v>
      </c>
      <c r="BD77" s="71"/>
      <c r="BE77" s="71">
        <f>BE76</f>
        <v>0</v>
      </c>
      <c r="BF77" s="96">
        <f>AY77+BA77-BB77-BC77-BD77-BE77</f>
        <v>-2318.31</v>
      </c>
      <c r="BG77" t="b" s="21">
        <f>IF(BF77&gt;0,FALSE(),TRUE())</f>
        <v>1</v>
      </c>
      <c r="BH77" s="96">
        <f>IF((AY77+BA77)&gt;(BC77+BB77+BD77+BE77),(BC77+BB77+BD77+BE77),(AY77+BA77))</f>
        <v>0</v>
      </c>
      <c r="BI77" s="96">
        <f>IF(BG77,0,BF77)</f>
        <v>0</v>
      </c>
      <c r="BJ77" s="96">
        <f>IF(BI77&gt;0,0,-BF77)</f>
        <v>2318.31</v>
      </c>
      <c r="BK77" s="102">
        <f>IF(AND(NOT(BG76),BG77),1,0)</f>
        <v>0</v>
      </c>
      <c r="BL77" s="106">
        <f>IF(BK77,AX77,BL76)</f>
        <v>41469</v>
      </c>
      <c r="BM77" s="105"/>
      <c r="BN77" s="98">
        <f>EDATE(BN76,1)</f>
        <v>42443</v>
      </c>
      <c r="BO77" s="94">
        <f>BY76</f>
        <v>0</v>
      </c>
      <c r="BP77" s="95">
        <f>BP76</f>
        <v>0.06619999999999999</v>
      </c>
      <c r="BQ77" s="96">
        <f>BO77*BP77/12</f>
        <v>0</v>
      </c>
      <c r="BR77" s="96">
        <f>BR76</f>
        <v>581.6900000000001</v>
      </c>
      <c r="BS77" s="96">
        <f>BJ77</f>
        <v>2318.31</v>
      </c>
      <c r="BT77" s="71"/>
      <c r="BU77" s="71">
        <f>BU76</f>
        <v>0</v>
      </c>
      <c r="BV77" s="96">
        <f>BO77+BQ77-BR77-BS77-BT77-BU77</f>
        <v>-2900</v>
      </c>
      <c r="BW77" t="b" s="21">
        <f>IF(BV77&gt;0,FALSE(),TRUE())</f>
        <v>1</v>
      </c>
      <c r="BX77" s="96">
        <f>IF((BO77+BQ77)&gt;(BS77+BR77+BT77+BU77),(BS77+BR77+BT77+BU77),(BO77+BQ77))</f>
        <v>0</v>
      </c>
      <c r="BY77" s="96">
        <f>IF(BW77,0,BV77)</f>
        <v>0</v>
      </c>
      <c r="BZ77" s="96">
        <f>IF(BY77&gt;0,0,-BV77)</f>
        <v>2900</v>
      </c>
      <c r="CA77" s="102">
        <f>IF(AND(NOT(BW76),BW77),1,0)</f>
        <v>0</v>
      </c>
      <c r="CB77" s="106">
        <f>IF(CA77,BN77,CB76)</f>
        <v>41896</v>
      </c>
      <c r="CC77" s="105"/>
      <c r="CD77" s="98">
        <f>EDATE(CD76,1)</f>
        <v>42443</v>
      </c>
      <c r="CE77" s="94">
        <f>CO76</f>
        <v>24024.677008467119</v>
      </c>
      <c r="CF77" s="95">
        <f>CF76</f>
        <v>0.05625</v>
      </c>
      <c r="CG77" s="96">
        <f>CE77*CF77/12</f>
        <v>112.6156734771896</v>
      </c>
      <c r="CH77" s="96">
        <f>CH76</f>
        <v>600</v>
      </c>
      <c r="CI77" s="96">
        <f>BZ77</f>
        <v>2900</v>
      </c>
      <c r="CJ77" s="71"/>
      <c r="CK77" s="71">
        <f>CK76</f>
        <v>0</v>
      </c>
      <c r="CL77" s="96">
        <f>CE77+CG77-CH77-CI77-CJ77-CK77</f>
        <v>20637.292681944309</v>
      </c>
      <c r="CM77" t="b" s="21">
        <f>IF(CL77&gt;0,FALSE(),TRUE())</f>
        <v>0</v>
      </c>
      <c r="CN77" s="96">
        <f>IF((CE77+CG77)&gt;(CI77+CH77+CJ77+CK77),(CI77+CH77+CJ77+CK77),(CE77+CG77))</f>
        <v>3500</v>
      </c>
      <c r="CO77" s="96">
        <f>IF(CM77,0,CL77)</f>
        <v>20637.292681944309</v>
      </c>
      <c r="CP77" s="96">
        <f>IF(CO77&gt;0,0,-CL77)</f>
        <v>0</v>
      </c>
      <c r="CQ77" s="102">
        <f>IF(AND(NOT(CM76),CM77),1,0)</f>
        <v>0</v>
      </c>
      <c r="CR77" s="103">
        <f>IF(CQ77,CD77,CR76)</f>
        <v>0</v>
      </c>
    </row>
    <row r="78" ht="15" customHeight="1">
      <c r="A78" s="99">
        <f>D78+S78+AI78+AY78+BO78+CE78</f>
        <v>20637.292681944309</v>
      </c>
      <c r="B78" s="100">
        <f>D78+S78+AI78+AY78</f>
        <v>0</v>
      </c>
      <c r="C78" s="101">
        <f>EDATE(C77,1)</f>
        <v>42474</v>
      </c>
      <c r="D78" s="94">
        <f>M77</f>
        <v>0</v>
      </c>
      <c r="E78" s="95">
        <f>E77</f>
        <v>0.0349</v>
      </c>
      <c r="F78" s="96">
        <f>D78*E78/12</f>
        <v>0</v>
      </c>
      <c r="G78" s="96">
        <f>G77</f>
        <v>285.44</v>
      </c>
      <c r="H78" s="71"/>
      <c r="I78" s="71">
        <f>I77</f>
        <v>763.87</v>
      </c>
      <c r="J78" s="96">
        <f>D78+F78-G78-H78-I78</f>
        <v>-1049.31</v>
      </c>
      <c r="K78" t="b" s="21">
        <f>IF(J78&gt;0,FALSE(),TRUE())</f>
        <v>1</v>
      </c>
      <c r="L78" s="96">
        <f>IF((D78+F78)&gt;(G78+H78+I78),(G78+H78+I78),(D78+F78))</f>
        <v>0</v>
      </c>
      <c r="M78" s="96">
        <f>IF(K78,0,J78)</f>
        <v>0</v>
      </c>
      <c r="N78" s="96">
        <f>IF(M78&gt;0,0,-J78)</f>
        <v>1049.31</v>
      </c>
      <c r="O78" s="102">
        <f>IF(AND(NOT(K77),K78),1,0)</f>
        <v>0</v>
      </c>
      <c r="P78" s="106">
        <f>IF(O78,C78,P77)</f>
        <v>40738</v>
      </c>
      <c r="Q78" s="104"/>
      <c r="R78" s="98">
        <f>EDATE(R77,1)</f>
        <v>42474</v>
      </c>
      <c r="S78" s="94">
        <f>AC77</f>
        <v>0</v>
      </c>
      <c r="T78" s="95">
        <f>T77</f>
        <v>0.109</v>
      </c>
      <c r="U78" s="96">
        <f>S78*T78/12</f>
        <v>0</v>
      </c>
      <c r="V78" s="96">
        <f>V77</f>
        <v>496</v>
      </c>
      <c r="W78" s="96">
        <f>N78</f>
        <v>1049.31</v>
      </c>
      <c r="X78" s="71"/>
      <c r="Y78" s="71">
        <f>Y77</f>
        <v>0</v>
      </c>
      <c r="Z78" s="96">
        <f>S78+U78-V78-W78-X78-Y78</f>
        <v>-1545.31</v>
      </c>
      <c r="AA78" t="b" s="21">
        <f>IF(Z78&gt;0,FALSE(),TRUE())</f>
        <v>1</v>
      </c>
      <c r="AB78" s="96">
        <f>IF((S78+U78)&gt;(W78+V78+X78+Y78),(W78+V78+X78+Y78),(S78+U78))</f>
        <v>0</v>
      </c>
      <c r="AC78" s="96">
        <f>IF(AA78,0,Z78)</f>
        <v>0</v>
      </c>
      <c r="AD78" s="96">
        <f>IF(AC78&gt;0,0,-Z78)</f>
        <v>1545.31</v>
      </c>
      <c r="AE78" s="102">
        <f>IF(AND(NOT(AA77),AA78),1,0)</f>
        <v>0</v>
      </c>
      <c r="AF78" s="106">
        <f>IF(AE78,R78,AF77)</f>
        <v>40953</v>
      </c>
      <c r="AG78" s="59"/>
      <c r="AH78" s="98">
        <f>EDATE(AH77,1)</f>
        <v>42474</v>
      </c>
      <c r="AI78" s="94">
        <f>AS77</f>
        <v>0</v>
      </c>
      <c r="AJ78" s="95">
        <f>AJ77</f>
        <v>0.089</v>
      </c>
      <c r="AK78" s="96">
        <f>AI78*AJ78/12</f>
        <v>0</v>
      </c>
      <c r="AL78" s="96">
        <f>AL77</f>
        <v>345</v>
      </c>
      <c r="AM78" s="96">
        <f>AD78</f>
        <v>1545.31</v>
      </c>
      <c r="AN78" s="71"/>
      <c r="AO78" s="71">
        <f>AO77</f>
        <v>0</v>
      </c>
      <c r="AP78" s="96">
        <f>AI78+AK78-AL78-AM78-AN78-AO78</f>
        <v>-1890.31</v>
      </c>
      <c r="AQ78" t="b" s="21">
        <f>IF(AP78&gt;0,FALSE(),TRUE())</f>
        <v>1</v>
      </c>
      <c r="AR78" s="96">
        <f>IF((AI78+AK78)&gt;(AM78+AL78+AN78+AO78),(AM78+AL78+AN78+AO78),(AI78+AK78))</f>
        <v>0</v>
      </c>
      <c r="AS78" s="96">
        <f>IF(AQ78,0,AP78)</f>
        <v>0</v>
      </c>
      <c r="AT78" s="96">
        <f>IF(AS78&gt;0,0,-AP78)</f>
        <v>1890.31</v>
      </c>
      <c r="AU78" s="102">
        <f>IF(AND(NOT(AQ77),AQ78),1,0)</f>
        <v>0</v>
      </c>
      <c r="AV78" s="106">
        <f>IF(AU78,AH78,AV77)</f>
        <v>41257</v>
      </c>
      <c r="AW78" s="105"/>
      <c r="AX78" s="98">
        <f>EDATE(AX77,1)</f>
        <v>42474</v>
      </c>
      <c r="AY78" s="94">
        <f>BI77</f>
        <v>0</v>
      </c>
      <c r="AZ78" s="95">
        <f>AZ77</f>
        <v>0.079</v>
      </c>
      <c r="BA78" s="96">
        <f>AY78*AZ78/12</f>
        <v>0</v>
      </c>
      <c r="BB78" s="96">
        <f>BB77</f>
        <v>428</v>
      </c>
      <c r="BC78" s="96">
        <f>AT78</f>
        <v>1890.31</v>
      </c>
      <c r="BD78" s="71"/>
      <c r="BE78" s="71">
        <f>BE77</f>
        <v>0</v>
      </c>
      <c r="BF78" s="96">
        <f>AY78+BA78-BB78-BC78-BD78-BE78</f>
        <v>-2318.31</v>
      </c>
      <c r="BG78" t="b" s="21">
        <f>IF(BF78&gt;0,FALSE(),TRUE())</f>
        <v>1</v>
      </c>
      <c r="BH78" s="96">
        <f>IF((AY78+BA78)&gt;(BC78+BB78+BD78+BE78),(BC78+BB78+BD78+BE78),(AY78+BA78))</f>
        <v>0</v>
      </c>
      <c r="BI78" s="96">
        <f>IF(BG78,0,BF78)</f>
        <v>0</v>
      </c>
      <c r="BJ78" s="96">
        <f>IF(BI78&gt;0,0,-BF78)</f>
        <v>2318.31</v>
      </c>
      <c r="BK78" s="102">
        <f>IF(AND(NOT(BG77),BG78),1,0)</f>
        <v>0</v>
      </c>
      <c r="BL78" s="106">
        <f>IF(BK78,AX78,BL77)</f>
        <v>41469</v>
      </c>
      <c r="BM78" s="105"/>
      <c r="BN78" s="98">
        <f>EDATE(BN77,1)</f>
        <v>42474</v>
      </c>
      <c r="BO78" s="94">
        <f>BY77</f>
        <v>0</v>
      </c>
      <c r="BP78" s="95">
        <f>BP77</f>
        <v>0.06619999999999999</v>
      </c>
      <c r="BQ78" s="96">
        <f>BO78*BP78/12</f>
        <v>0</v>
      </c>
      <c r="BR78" s="96">
        <f>BR77</f>
        <v>581.6900000000001</v>
      </c>
      <c r="BS78" s="96">
        <f>BJ78</f>
        <v>2318.31</v>
      </c>
      <c r="BT78" s="71"/>
      <c r="BU78" s="71">
        <f>BU77</f>
        <v>0</v>
      </c>
      <c r="BV78" s="96">
        <f>BO78+BQ78-BR78-BS78-BT78-BU78</f>
        <v>-2900</v>
      </c>
      <c r="BW78" t="b" s="21">
        <f>IF(BV78&gt;0,FALSE(),TRUE())</f>
        <v>1</v>
      </c>
      <c r="BX78" s="96">
        <f>IF((BO78+BQ78)&gt;(BS78+BR78+BT78+BU78),(BS78+BR78+BT78+BU78),(BO78+BQ78))</f>
        <v>0</v>
      </c>
      <c r="BY78" s="96">
        <f>IF(BW78,0,BV78)</f>
        <v>0</v>
      </c>
      <c r="BZ78" s="96">
        <f>IF(BY78&gt;0,0,-BV78)</f>
        <v>2900</v>
      </c>
      <c r="CA78" s="102">
        <f>IF(AND(NOT(BW77),BW78),1,0)</f>
        <v>0</v>
      </c>
      <c r="CB78" s="106">
        <f>IF(CA78,BN78,CB77)</f>
        <v>41896</v>
      </c>
      <c r="CC78" s="105"/>
      <c r="CD78" s="98">
        <f>EDATE(CD77,1)</f>
        <v>42474</v>
      </c>
      <c r="CE78" s="94">
        <f>CO77</f>
        <v>20637.292681944309</v>
      </c>
      <c r="CF78" s="95">
        <f>CF77</f>
        <v>0.05625</v>
      </c>
      <c r="CG78" s="96">
        <f>CE78*CF78/12</f>
        <v>96.73730944661395</v>
      </c>
      <c r="CH78" s="96">
        <f>CH77</f>
        <v>600</v>
      </c>
      <c r="CI78" s="96">
        <f>BZ78</f>
        <v>2900</v>
      </c>
      <c r="CJ78" s="71"/>
      <c r="CK78" s="71">
        <f>CK77</f>
        <v>0</v>
      </c>
      <c r="CL78" s="96">
        <f>CE78+CG78-CH78-CI78-CJ78-CK78</f>
        <v>17234.029991390922</v>
      </c>
      <c r="CM78" t="b" s="21">
        <f>IF(CL78&gt;0,FALSE(),TRUE())</f>
        <v>0</v>
      </c>
      <c r="CN78" s="96">
        <f>IF((CE78+CG78)&gt;(CI78+CH78+CJ78+CK78),(CI78+CH78+CJ78+CK78),(CE78+CG78))</f>
        <v>3500</v>
      </c>
      <c r="CO78" s="96">
        <f>IF(CM78,0,CL78)</f>
        <v>17234.029991390922</v>
      </c>
      <c r="CP78" s="96">
        <f>IF(CO78&gt;0,0,-CL78)</f>
        <v>0</v>
      </c>
      <c r="CQ78" s="102">
        <f>IF(AND(NOT(CM77),CM78),1,0)</f>
        <v>0</v>
      </c>
      <c r="CR78" s="103">
        <f>IF(CQ78,CD78,CR77)</f>
        <v>0</v>
      </c>
    </row>
    <row r="79" ht="15" customHeight="1">
      <c r="A79" s="99">
        <f>D79+S79+AI79+AY79+BO79+CE79</f>
        <v>17234.029991390922</v>
      </c>
      <c r="B79" s="100">
        <f>D79+S79+AI79+AY79</f>
        <v>0</v>
      </c>
      <c r="C79" s="101">
        <f>EDATE(C78,1)</f>
        <v>42504</v>
      </c>
      <c r="D79" s="94">
        <f>M78</f>
        <v>0</v>
      </c>
      <c r="E79" s="95">
        <f>E78</f>
        <v>0.0349</v>
      </c>
      <c r="F79" s="96">
        <f>D79*E79/12</f>
        <v>0</v>
      </c>
      <c r="G79" s="96">
        <f>G78</f>
        <v>285.44</v>
      </c>
      <c r="H79" s="71"/>
      <c r="I79" s="71">
        <f>I78</f>
        <v>763.87</v>
      </c>
      <c r="J79" s="96">
        <f>D79+F79-G79-H79-I79</f>
        <v>-1049.31</v>
      </c>
      <c r="K79" t="b" s="21">
        <f>IF(J79&gt;0,FALSE(),TRUE())</f>
        <v>1</v>
      </c>
      <c r="L79" s="96">
        <f>IF((D79+F79)&gt;(G79+H79+I79),(G79+H79+I79),(D79+F79))</f>
        <v>0</v>
      </c>
      <c r="M79" s="96">
        <f>IF(K79,0,J79)</f>
        <v>0</v>
      </c>
      <c r="N79" s="96">
        <f>IF(M79&gt;0,0,-J79)</f>
        <v>1049.31</v>
      </c>
      <c r="O79" s="102">
        <f>IF(AND(NOT(K78),K79),1,0)</f>
        <v>0</v>
      </c>
      <c r="P79" s="106">
        <f>IF(O79,C79,P78)</f>
        <v>40738</v>
      </c>
      <c r="Q79" s="104"/>
      <c r="R79" s="98">
        <f>EDATE(R78,1)</f>
        <v>42504</v>
      </c>
      <c r="S79" s="94">
        <f>AC78</f>
        <v>0</v>
      </c>
      <c r="T79" s="95">
        <f>T78</f>
        <v>0.109</v>
      </c>
      <c r="U79" s="96">
        <f>S79*T79/12</f>
        <v>0</v>
      </c>
      <c r="V79" s="96">
        <f>V78</f>
        <v>496</v>
      </c>
      <c r="W79" s="96">
        <f>N79</f>
        <v>1049.31</v>
      </c>
      <c r="X79" s="71"/>
      <c r="Y79" s="71">
        <f>Y78</f>
        <v>0</v>
      </c>
      <c r="Z79" s="96">
        <f>S79+U79-V79-W79-X79-Y79</f>
        <v>-1545.31</v>
      </c>
      <c r="AA79" t="b" s="21">
        <f>IF(Z79&gt;0,FALSE(),TRUE())</f>
        <v>1</v>
      </c>
      <c r="AB79" s="96">
        <f>IF((S79+U79)&gt;(W79+V79+X79+Y79),(W79+V79+X79+Y79),(S79+U79))</f>
        <v>0</v>
      </c>
      <c r="AC79" s="96">
        <f>IF(AA79,0,Z79)</f>
        <v>0</v>
      </c>
      <c r="AD79" s="96">
        <f>IF(AC79&gt;0,0,-Z79)</f>
        <v>1545.31</v>
      </c>
      <c r="AE79" s="102">
        <f>IF(AND(NOT(AA78),AA79),1,0)</f>
        <v>0</v>
      </c>
      <c r="AF79" s="106">
        <f>IF(AE79,R79,AF78)</f>
        <v>40953</v>
      </c>
      <c r="AG79" s="59"/>
      <c r="AH79" s="98">
        <f>EDATE(AH78,1)</f>
        <v>42504</v>
      </c>
      <c r="AI79" s="94">
        <f>AS78</f>
        <v>0</v>
      </c>
      <c r="AJ79" s="95">
        <f>AJ78</f>
        <v>0.089</v>
      </c>
      <c r="AK79" s="96">
        <f>AI79*AJ79/12</f>
        <v>0</v>
      </c>
      <c r="AL79" s="96">
        <f>AL78</f>
        <v>345</v>
      </c>
      <c r="AM79" s="96">
        <f>AD79</f>
        <v>1545.31</v>
      </c>
      <c r="AN79" s="71"/>
      <c r="AO79" s="71">
        <f>AO78</f>
        <v>0</v>
      </c>
      <c r="AP79" s="96">
        <f>AI79+AK79-AL79-AM79-AN79-AO79</f>
        <v>-1890.31</v>
      </c>
      <c r="AQ79" t="b" s="21">
        <f>IF(AP79&gt;0,FALSE(),TRUE())</f>
        <v>1</v>
      </c>
      <c r="AR79" s="96">
        <f>IF((AI79+AK79)&gt;(AM79+AL79+AN79+AO79),(AM79+AL79+AN79+AO79),(AI79+AK79))</f>
        <v>0</v>
      </c>
      <c r="AS79" s="96">
        <f>IF(AQ79,0,AP79)</f>
        <v>0</v>
      </c>
      <c r="AT79" s="96">
        <f>IF(AS79&gt;0,0,-AP79)</f>
        <v>1890.31</v>
      </c>
      <c r="AU79" s="102">
        <f>IF(AND(NOT(AQ78),AQ79),1,0)</f>
        <v>0</v>
      </c>
      <c r="AV79" s="106">
        <f>IF(AU79,AH79,AV78)</f>
        <v>41257</v>
      </c>
      <c r="AW79" s="105"/>
      <c r="AX79" s="98">
        <f>EDATE(AX78,1)</f>
        <v>42504</v>
      </c>
      <c r="AY79" s="94">
        <f>BI78</f>
        <v>0</v>
      </c>
      <c r="AZ79" s="95">
        <f>AZ78</f>
        <v>0.079</v>
      </c>
      <c r="BA79" s="96">
        <f>AY79*AZ79/12</f>
        <v>0</v>
      </c>
      <c r="BB79" s="96">
        <f>BB78</f>
        <v>428</v>
      </c>
      <c r="BC79" s="96">
        <f>AT79</f>
        <v>1890.31</v>
      </c>
      <c r="BD79" s="71"/>
      <c r="BE79" s="71">
        <f>BE78</f>
        <v>0</v>
      </c>
      <c r="BF79" s="96">
        <f>AY79+BA79-BB79-BC79-BD79-BE79</f>
        <v>-2318.31</v>
      </c>
      <c r="BG79" t="b" s="21">
        <f>IF(BF79&gt;0,FALSE(),TRUE())</f>
        <v>1</v>
      </c>
      <c r="BH79" s="96">
        <f>IF((AY79+BA79)&gt;(BC79+BB79+BD79+BE79),(BC79+BB79+BD79+BE79),(AY79+BA79))</f>
        <v>0</v>
      </c>
      <c r="BI79" s="96">
        <f>IF(BG79,0,BF79)</f>
        <v>0</v>
      </c>
      <c r="BJ79" s="96">
        <f>IF(BI79&gt;0,0,-BF79)</f>
        <v>2318.31</v>
      </c>
      <c r="BK79" s="102">
        <f>IF(AND(NOT(BG78),BG79),1,0)</f>
        <v>0</v>
      </c>
      <c r="BL79" s="106">
        <f>IF(BK79,AX79,BL78)</f>
        <v>41469</v>
      </c>
      <c r="BM79" s="105"/>
      <c r="BN79" s="98">
        <f>EDATE(BN78,1)</f>
        <v>42504</v>
      </c>
      <c r="BO79" s="94">
        <f>BY78</f>
        <v>0</v>
      </c>
      <c r="BP79" s="95">
        <f>BP78</f>
        <v>0.06619999999999999</v>
      </c>
      <c r="BQ79" s="96">
        <f>BO79*BP79/12</f>
        <v>0</v>
      </c>
      <c r="BR79" s="96">
        <f>BR78</f>
        <v>581.6900000000001</v>
      </c>
      <c r="BS79" s="96">
        <f>BJ79</f>
        <v>2318.31</v>
      </c>
      <c r="BT79" s="71"/>
      <c r="BU79" s="71">
        <f>BU78</f>
        <v>0</v>
      </c>
      <c r="BV79" s="96">
        <f>BO79+BQ79-BR79-BS79-BT79-BU79</f>
        <v>-2900</v>
      </c>
      <c r="BW79" t="b" s="21">
        <f>IF(BV79&gt;0,FALSE(),TRUE())</f>
        <v>1</v>
      </c>
      <c r="BX79" s="96">
        <f>IF((BO79+BQ79)&gt;(BS79+BR79+BT79+BU79),(BS79+BR79+BT79+BU79),(BO79+BQ79))</f>
        <v>0</v>
      </c>
      <c r="BY79" s="96">
        <f>IF(BW79,0,BV79)</f>
        <v>0</v>
      </c>
      <c r="BZ79" s="96">
        <f>IF(BY79&gt;0,0,-BV79)</f>
        <v>2900</v>
      </c>
      <c r="CA79" s="102">
        <f>IF(AND(NOT(BW78),BW79),1,0)</f>
        <v>0</v>
      </c>
      <c r="CB79" s="106">
        <f>IF(CA79,BN79,CB78)</f>
        <v>41896</v>
      </c>
      <c r="CC79" s="105"/>
      <c r="CD79" s="98">
        <f>EDATE(CD78,1)</f>
        <v>42504</v>
      </c>
      <c r="CE79" s="94">
        <f>CO78</f>
        <v>17234.029991390922</v>
      </c>
      <c r="CF79" s="95">
        <f>CF78</f>
        <v>0.05625</v>
      </c>
      <c r="CG79" s="96">
        <f>CE79*CF79/12</f>
        <v>80.78451558464495</v>
      </c>
      <c r="CH79" s="96">
        <f>CH78</f>
        <v>600</v>
      </c>
      <c r="CI79" s="96">
        <f>BZ79</f>
        <v>2900</v>
      </c>
      <c r="CJ79" s="71"/>
      <c r="CK79" s="71">
        <f>CK78</f>
        <v>0</v>
      </c>
      <c r="CL79" s="96">
        <f>CE79+CG79-CH79-CI79-CJ79-CK79</f>
        <v>13814.814506975566</v>
      </c>
      <c r="CM79" t="b" s="21">
        <f>IF(CL79&gt;0,FALSE(),TRUE())</f>
        <v>0</v>
      </c>
      <c r="CN79" s="96">
        <f>IF((CE79+CG79)&gt;(CI79+CH79+CJ79+CK79),(CI79+CH79+CJ79+CK79),(CE79+CG79))</f>
        <v>3500</v>
      </c>
      <c r="CO79" s="96">
        <f>IF(CM79,0,CL79)</f>
        <v>13814.814506975566</v>
      </c>
      <c r="CP79" s="96">
        <f>IF(CO79&gt;0,0,-CL79)</f>
        <v>0</v>
      </c>
      <c r="CQ79" s="102">
        <f>IF(AND(NOT(CM78),CM79),1,0)</f>
        <v>0</v>
      </c>
      <c r="CR79" s="103">
        <f>IF(CQ79,CD79,CR78)</f>
        <v>0</v>
      </c>
    </row>
    <row r="80" ht="15" customHeight="1">
      <c r="A80" s="99">
        <f>D80+S80+AI80+AY80+BO80+CE80</f>
        <v>13814.814506975566</v>
      </c>
      <c r="B80" s="100">
        <f>D80+S80+AI80+AY80</f>
        <v>0</v>
      </c>
      <c r="C80" s="101">
        <f>EDATE(C79,1)</f>
        <v>42535</v>
      </c>
      <c r="D80" s="94">
        <f>M79</f>
        <v>0</v>
      </c>
      <c r="E80" s="95">
        <f>E79</f>
        <v>0.0349</v>
      </c>
      <c r="F80" s="96">
        <f>D80*E80/12</f>
        <v>0</v>
      </c>
      <c r="G80" s="96">
        <f>G79</f>
        <v>285.44</v>
      </c>
      <c r="H80" s="71"/>
      <c r="I80" s="71">
        <f>I79</f>
        <v>763.87</v>
      </c>
      <c r="J80" s="96">
        <f>D80+F80-G80-H80-I80</f>
        <v>-1049.31</v>
      </c>
      <c r="K80" t="b" s="21">
        <f>IF(J80&gt;0,FALSE(),TRUE())</f>
        <v>1</v>
      </c>
      <c r="L80" s="96">
        <f>IF((D80+F80)&gt;(G80+H80+I80),(G80+H80+I80),(D80+F80))</f>
        <v>0</v>
      </c>
      <c r="M80" s="96">
        <f>IF(K80,0,J80)</f>
        <v>0</v>
      </c>
      <c r="N80" s="96">
        <f>IF(M80&gt;0,0,-J80)</f>
        <v>1049.31</v>
      </c>
      <c r="O80" s="102">
        <f>IF(AND(NOT(K79),K80),1,0)</f>
        <v>0</v>
      </c>
      <c r="P80" s="106">
        <f>IF(O80,C80,P79)</f>
        <v>40738</v>
      </c>
      <c r="Q80" s="104"/>
      <c r="R80" s="98">
        <f>EDATE(R79,1)</f>
        <v>42535</v>
      </c>
      <c r="S80" s="94">
        <f>AC79</f>
        <v>0</v>
      </c>
      <c r="T80" s="95">
        <f>T79</f>
        <v>0.109</v>
      </c>
      <c r="U80" s="96">
        <f>S80*T80/12</f>
        <v>0</v>
      </c>
      <c r="V80" s="96">
        <f>V79</f>
        <v>496</v>
      </c>
      <c r="W80" s="96">
        <f>N80</f>
        <v>1049.31</v>
      </c>
      <c r="X80" s="71"/>
      <c r="Y80" s="71">
        <f>Y79</f>
        <v>0</v>
      </c>
      <c r="Z80" s="96">
        <f>S80+U80-V80-W80-X80-Y80</f>
        <v>-1545.31</v>
      </c>
      <c r="AA80" t="b" s="21">
        <f>IF(Z80&gt;0,FALSE(),TRUE())</f>
        <v>1</v>
      </c>
      <c r="AB80" s="96">
        <f>IF((S80+U80)&gt;(W80+V80+X80+Y80),(W80+V80+X80+Y80),(S80+U80))</f>
        <v>0</v>
      </c>
      <c r="AC80" s="96">
        <f>IF(AA80,0,Z80)</f>
        <v>0</v>
      </c>
      <c r="AD80" s="96">
        <f>IF(AC80&gt;0,0,-Z80)</f>
        <v>1545.31</v>
      </c>
      <c r="AE80" s="102">
        <f>IF(AND(NOT(AA79),AA80),1,0)</f>
        <v>0</v>
      </c>
      <c r="AF80" s="106">
        <f>IF(AE80,R80,AF79)</f>
        <v>40953</v>
      </c>
      <c r="AG80" s="59"/>
      <c r="AH80" s="98">
        <f>EDATE(AH79,1)</f>
        <v>42535</v>
      </c>
      <c r="AI80" s="94">
        <f>AS79</f>
        <v>0</v>
      </c>
      <c r="AJ80" s="95">
        <f>AJ79</f>
        <v>0.089</v>
      </c>
      <c r="AK80" s="96">
        <f>AI80*AJ80/12</f>
        <v>0</v>
      </c>
      <c r="AL80" s="96">
        <f>AL79</f>
        <v>345</v>
      </c>
      <c r="AM80" s="96">
        <f>AD80</f>
        <v>1545.31</v>
      </c>
      <c r="AN80" s="71"/>
      <c r="AO80" s="71">
        <f>AO79</f>
        <v>0</v>
      </c>
      <c r="AP80" s="96">
        <f>AI80+AK80-AL80-AM80-AN80-AO80</f>
        <v>-1890.31</v>
      </c>
      <c r="AQ80" t="b" s="21">
        <f>IF(AP80&gt;0,FALSE(),TRUE())</f>
        <v>1</v>
      </c>
      <c r="AR80" s="96">
        <f>IF((AI80+AK80)&gt;(AM80+AL80+AN80+AO80),(AM80+AL80+AN80+AO80),(AI80+AK80))</f>
        <v>0</v>
      </c>
      <c r="AS80" s="96">
        <f>IF(AQ80,0,AP80)</f>
        <v>0</v>
      </c>
      <c r="AT80" s="96">
        <f>IF(AS80&gt;0,0,-AP80)</f>
        <v>1890.31</v>
      </c>
      <c r="AU80" s="102">
        <f>IF(AND(NOT(AQ79),AQ80),1,0)</f>
        <v>0</v>
      </c>
      <c r="AV80" s="106">
        <f>IF(AU80,AH80,AV79)</f>
        <v>41257</v>
      </c>
      <c r="AW80" s="105"/>
      <c r="AX80" s="98">
        <f>EDATE(AX79,1)</f>
        <v>42535</v>
      </c>
      <c r="AY80" s="94">
        <f>BI79</f>
        <v>0</v>
      </c>
      <c r="AZ80" s="95">
        <f>AZ79</f>
        <v>0.079</v>
      </c>
      <c r="BA80" s="96">
        <f>AY80*AZ80/12</f>
        <v>0</v>
      </c>
      <c r="BB80" s="96">
        <f>BB79</f>
        <v>428</v>
      </c>
      <c r="BC80" s="96">
        <f>AT80</f>
        <v>1890.31</v>
      </c>
      <c r="BD80" s="71"/>
      <c r="BE80" s="71">
        <f>BE79</f>
        <v>0</v>
      </c>
      <c r="BF80" s="96">
        <f>AY80+BA80-BB80-BC80-BD80-BE80</f>
        <v>-2318.31</v>
      </c>
      <c r="BG80" t="b" s="21">
        <f>IF(BF80&gt;0,FALSE(),TRUE())</f>
        <v>1</v>
      </c>
      <c r="BH80" s="96">
        <f>IF((AY80+BA80)&gt;(BC80+BB80+BD80+BE80),(BC80+BB80+BD80+BE80),(AY80+BA80))</f>
        <v>0</v>
      </c>
      <c r="BI80" s="96">
        <f>IF(BG80,0,BF80)</f>
        <v>0</v>
      </c>
      <c r="BJ80" s="96">
        <f>IF(BI80&gt;0,0,-BF80)</f>
        <v>2318.31</v>
      </c>
      <c r="BK80" s="102">
        <f>IF(AND(NOT(BG79),BG80),1,0)</f>
        <v>0</v>
      </c>
      <c r="BL80" s="106">
        <f>IF(BK80,AX80,BL79)</f>
        <v>41469</v>
      </c>
      <c r="BM80" s="105"/>
      <c r="BN80" s="98">
        <f>EDATE(BN79,1)</f>
        <v>42535</v>
      </c>
      <c r="BO80" s="94">
        <f>BY79</f>
        <v>0</v>
      </c>
      <c r="BP80" s="95">
        <f>BP79</f>
        <v>0.06619999999999999</v>
      </c>
      <c r="BQ80" s="96">
        <f>BO80*BP80/12</f>
        <v>0</v>
      </c>
      <c r="BR80" s="96">
        <f>BR79</f>
        <v>581.6900000000001</v>
      </c>
      <c r="BS80" s="96">
        <f>BJ80</f>
        <v>2318.31</v>
      </c>
      <c r="BT80" s="71"/>
      <c r="BU80" s="71">
        <f>BU79</f>
        <v>0</v>
      </c>
      <c r="BV80" s="96">
        <f>BO80+BQ80-BR80-BS80-BT80-BU80</f>
        <v>-2900</v>
      </c>
      <c r="BW80" t="b" s="21">
        <f>IF(BV80&gt;0,FALSE(),TRUE())</f>
        <v>1</v>
      </c>
      <c r="BX80" s="96">
        <f>IF((BO80+BQ80)&gt;(BS80+BR80+BT80+BU80),(BS80+BR80+BT80+BU80),(BO80+BQ80))</f>
        <v>0</v>
      </c>
      <c r="BY80" s="96">
        <f>IF(BW80,0,BV80)</f>
        <v>0</v>
      </c>
      <c r="BZ80" s="96">
        <f>IF(BY80&gt;0,0,-BV80)</f>
        <v>2900</v>
      </c>
      <c r="CA80" s="102">
        <f>IF(AND(NOT(BW79),BW80),1,0)</f>
        <v>0</v>
      </c>
      <c r="CB80" s="106">
        <f>IF(CA80,BN80,CB79)</f>
        <v>41896</v>
      </c>
      <c r="CC80" s="105"/>
      <c r="CD80" s="98">
        <f>EDATE(CD79,1)</f>
        <v>42535</v>
      </c>
      <c r="CE80" s="94">
        <f>CO79</f>
        <v>13814.814506975566</v>
      </c>
      <c r="CF80" s="95">
        <f>CF79</f>
        <v>0.05625</v>
      </c>
      <c r="CG80" s="96">
        <f>CE80*CF80/12</f>
        <v>64.75694300144797</v>
      </c>
      <c r="CH80" s="96">
        <f>CH79</f>
        <v>600</v>
      </c>
      <c r="CI80" s="96">
        <f>BZ80</f>
        <v>2900</v>
      </c>
      <c r="CJ80" s="71"/>
      <c r="CK80" s="71">
        <f>CK79</f>
        <v>0</v>
      </c>
      <c r="CL80" s="96">
        <f>CE80+CG80-CH80-CI80-CJ80-CK80</f>
        <v>10379.571449977015</v>
      </c>
      <c r="CM80" t="b" s="21">
        <f>IF(CL80&gt;0,FALSE(),TRUE())</f>
        <v>0</v>
      </c>
      <c r="CN80" s="96">
        <f>IF((CE80+CG80)&gt;(CI80+CH80+CJ80+CK80),(CI80+CH80+CJ80+CK80),(CE80+CG80))</f>
        <v>3500</v>
      </c>
      <c r="CO80" s="96">
        <f>IF(CM80,0,CL80)</f>
        <v>10379.571449977015</v>
      </c>
      <c r="CP80" s="96">
        <f>IF(CO80&gt;0,0,-CL80)</f>
        <v>0</v>
      </c>
      <c r="CQ80" s="102">
        <f>IF(AND(NOT(CM79),CM80),1,0)</f>
        <v>0</v>
      </c>
      <c r="CR80" s="103">
        <f>IF(CQ80,CD80,CR79)</f>
        <v>0</v>
      </c>
    </row>
    <row r="81" ht="15" customHeight="1">
      <c r="A81" s="99">
        <f>D81+S81+AI81+AY81+BO81+CE81</f>
        <v>10379.571449977015</v>
      </c>
      <c r="B81" s="100">
        <f>D81+S81+AI81+AY81</f>
        <v>0</v>
      </c>
      <c r="C81" s="101">
        <f>EDATE(C80,1)</f>
        <v>42565</v>
      </c>
      <c r="D81" s="94">
        <f>M80</f>
        <v>0</v>
      </c>
      <c r="E81" s="95">
        <f>E80</f>
        <v>0.0349</v>
      </c>
      <c r="F81" s="96">
        <f>D81*E81/12</f>
        <v>0</v>
      </c>
      <c r="G81" s="96">
        <f>G80</f>
        <v>285.44</v>
      </c>
      <c r="H81" s="71"/>
      <c r="I81" s="71">
        <f>I80</f>
        <v>763.87</v>
      </c>
      <c r="J81" s="96">
        <f>D81+F81-G81-H81-I81</f>
        <v>-1049.31</v>
      </c>
      <c r="K81" t="b" s="21">
        <f>IF(J81&gt;0,FALSE(),TRUE())</f>
        <v>1</v>
      </c>
      <c r="L81" s="96">
        <f>IF((D81+F81)&gt;(G81+H81+I81),(G81+H81+I81),(D81+F81))</f>
        <v>0</v>
      </c>
      <c r="M81" s="96">
        <f>IF(K81,0,J81)</f>
        <v>0</v>
      </c>
      <c r="N81" s="96">
        <f>IF(M81&gt;0,0,-J81)</f>
        <v>1049.31</v>
      </c>
      <c r="O81" s="102">
        <f>IF(AND(NOT(K80),K81),1,0)</f>
        <v>0</v>
      </c>
      <c r="P81" s="106">
        <f>IF(O81,C81,P80)</f>
        <v>40738</v>
      </c>
      <c r="Q81" s="104"/>
      <c r="R81" s="98">
        <f>EDATE(R80,1)</f>
        <v>42565</v>
      </c>
      <c r="S81" s="94">
        <f>AC80</f>
        <v>0</v>
      </c>
      <c r="T81" s="95">
        <f>T80</f>
        <v>0.109</v>
      </c>
      <c r="U81" s="96">
        <f>S81*T81/12</f>
        <v>0</v>
      </c>
      <c r="V81" s="96">
        <f>V80</f>
        <v>496</v>
      </c>
      <c r="W81" s="96">
        <f>N81</f>
        <v>1049.31</v>
      </c>
      <c r="X81" s="71"/>
      <c r="Y81" s="71">
        <f>Y80</f>
        <v>0</v>
      </c>
      <c r="Z81" s="96">
        <f>S81+U81-V81-W81-X81-Y81</f>
        <v>-1545.31</v>
      </c>
      <c r="AA81" t="b" s="21">
        <f>IF(Z81&gt;0,FALSE(),TRUE())</f>
        <v>1</v>
      </c>
      <c r="AB81" s="96">
        <f>IF((S81+U81)&gt;(W81+V81+X81+Y81),(W81+V81+X81+Y81),(S81+U81))</f>
        <v>0</v>
      </c>
      <c r="AC81" s="96">
        <f>IF(AA81,0,Z81)</f>
        <v>0</v>
      </c>
      <c r="AD81" s="96">
        <f>IF(AC81&gt;0,0,-Z81)</f>
        <v>1545.31</v>
      </c>
      <c r="AE81" s="102">
        <f>IF(AND(NOT(AA80),AA81),1,0)</f>
        <v>0</v>
      </c>
      <c r="AF81" s="106">
        <f>IF(AE81,R81,AF80)</f>
        <v>40953</v>
      </c>
      <c r="AG81" s="59"/>
      <c r="AH81" s="98">
        <f>EDATE(AH80,1)</f>
        <v>42565</v>
      </c>
      <c r="AI81" s="94">
        <f>AS80</f>
        <v>0</v>
      </c>
      <c r="AJ81" s="95">
        <f>AJ80</f>
        <v>0.089</v>
      </c>
      <c r="AK81" s="96">
        <f>AI81*AJ81/12</f>
        <v>0</v>
      </c>
      <c r="AL81" s="96">
        <f>AL80</f>
        <v>345</v>
      </c>
      <c r="AM81" s="96">
        <f>AD81</f>
        <v>1545.31</v>
      </c>
      <c r="AN81" s="71"/>
      <c r="AO81" s="71">
        <f>AO80</f>
        <v>0</v>
      </c>
      <c r="AP81" s="96">
        <f>AI81+AK81-AL81-AM81-AN81-AO81</f>
        <v>-1890.31</v>
      </c>
      <c r="AQ81" t="b" s="21">
        <f>IF(AP81&gt;0,FALSE(),TRUE())</f>
        <v>1</v>
      </c>
      <c r="AR81" s="96">
        <f>IF((AI81+AK81)&gt;(AM81+AL81+AN81+AO81),(AM81+AL81+AN81+AO81),(AI81+AK81))</f>
        <v>0</v>
      </c>
      <c r="AS81" s="96">
        <f>IF(AQ81,0,AP81)</f>
        <v>0</v>
      </c>
      <c r="AT81" s="96">
        <f>IF(AS81&gt;0,0,-AP81)</f>
        <v>1890.31</v>
      </c>
      <c r="AU81" s="102">
        <f>IF(AND(NOT(AQ80),AQ81),1,0)</f>
        <v>0</v>
      </c>
      <c r="AV81" s="106">
        <f>IF(AU81,AH81,AV80)</f>
        <v>41257</v>
      </c>
      <c r="AW81" s="105"/>
      <c r="AX81" s="98">
        <f>EDATE(AX80,1)</f>
        <v>42565</v>
      </c>
      <c r="AY81" s="94">
        <f>BI80</f>
        <v>0</v>
      </c>
      <c r="AZ81" s="95">
        <f>AZ80</f>
        <v>0.079</v>
      </c>
      <c r="BA81" s="96">
        <f>AY81*AZ81/12</f>
        <v>0</v>
      </c>
      <c r="BB81" s="96">
        <f>BB80</f>
        <v>428</v>
      </c>
      <c r="BC81" s="96">
        <f>AT81</f>
        <v>1890.31</v>
      </c>
      <c r="BD81" s="71"/>
      <c r="BE81" s="71">
        <f>BE80</f>
        <v>0</v>
      </c>
      <c r="BF81" s="96">
        <f>AY81+BA81-BB81-BC81-BD81-BE81</f>
        <v>-2318.31</v>
      </c>
      <c r="BG81" t="b" s="21">
        <f>IF(BF81&gt;0,FALSE(),TRUE())</f>
        <v>1</v>
      </c>
      <c r="BH81" s="96">
        <f>IF((AY81+BA81)&gt;(BC81+BB81+BD81+BE81),(BC81+BB81+BD81+BE81),(AY81+BA81))</f>
        <v>0</v>
      </c>
      <c r="BI81" s="96">
        <f>IF(BG81,0,BF81)</f>
        <v>0</v>
      </c>
      <c r="BJ81" s="96">
        <f>IF(BI81&gt;0,0,-BF81)</f>
        <v>2318.31</v>
      </c>
      <c r="BK81" s="102">
        <f>IF(AND(NOT(BG80),BG81),1,0)</f>
        <v>0</v>
      </c>
      <c r="BL81" s="106">
        <f>IF(BK81,AX81,BL80)</f>
        <v>41469</v>
      </c>
      <c r="BM81" s="105"/>
      <c r="BN81" s="98">
        <f>EDATE(BN80,1)</f>
        <v>42565</v>
      </c>
      <c r="BO81" s="94">
        <f>BY80</f>
        <v>0</v>
      </c>
      <c r="BP81" s="95">
        <f>BP80</f>
        <v>0.06619999999999999</v>
      </c>
      <c r="BQ81" s="96">
        <f>BO81*BP81/12</f>
        <v>0</v>
      </c>
      <c r="BR81" s="96">
        <f>BR80</f>
        <v>581.6900000000001</v>
      </c>
      <c r="BS81" s="96">
        <f>BJ81</f>
        <v>2318.31</v>
      </c>
      <c r="BT81" s="71"/>
      <c r="BU81" s="71">
        <f>BU80</f>
        <v>0</v>
      </c>
      <c r="BV81" s="96">
        <f>BO81+BQ81-BR81-BS81-BT81-BU81</f>
        <v>-2900</v>
      </c>
      <c r="BW81" t="b" s="21">
        <f>IF(BV81&gt;0,FALSE(),TRUE())</f>
        <v>1</v>
      </c>
      <c r="BX81" s="96">
        <f>IF((BO81+BQ81)&gt;(BS81+BR81+BT81+BU81),(BS81+BR81+BT81+BU81),(BO81+BQ81))</f>
        <v>0</v>
      </c>
      <c r="BY81" s="96">
        <f>IF(BW81,0,BV81)</f>
        <v>0</v>
      </c>
      <c r="BZ81" s="96">
        <f>IF(BY81&gt;0,0,-BV81)</f>
        <v>2900</v>
      </c>
      <c r="CA81" s="102">
        <f>IF(AND(NOT(BW80),BW81),1,0)</f>
        <v>0</v>
      </c>
      <c r="CB81" s="106">
        <f>IF(CA81,BN81,CB80)</f>
        <v>41896</v>
      </c>
      <c r="CC81" s="105"/>
      <c r="CD81" s="98">
        <f>EDATE(CD80,1)</f>
        <v>42565</v>
      </c>
      <c r="CE81" s="94">
        <f>CO80</f>
        <v>10379.571449977015</v>
      </c>
      <c r="CF81" s="95">
        <f>CF80</f>
        <v>0.05625</v>
      </c>
      <c r="CG81" s="96">
        <f>CE81*CF81/12</f>
        <v>48.65424117176726</v>
      </c>
      <c r="CH81" s="96">
        <f>CH80</f>
        <v>600</v>
      </c>
      <c r="CI81" s="96">
        <f>BZ81</f>
        <v>2900</v>
      </c>
      <c r="CJ81" s="71"/>
      <c r="CK81" s="71">
        <f>CK80</f>
        <v>0</v>
      </c>
      <c r="CL81" s="96">
        <f>CE81+CG81-CH81-CI81-CJ81-CK81</f>
        <v>6928.225691148782</v>
      </c>
      <c r="CM81" t="b" s="21">
        <f>IF(CL81&gt;0,FALSE(),TRUE())</f>
        <v>0</v>
      </c>
      <c r="CN81" s="96">
        <f>IF((CE81+CG81)&gt;(CI81+CH81+CJ81+CK81),(CI81+CH81+CJ81+CK81),(CE81+CG81))</f>
        <v>3500</v>
      </c>
      <c r="CO81" s="96">
        <f>IF(CM81,0,CL81)</f>
        <v>6928.225691148782</v>
      </c>
      <c r="CP81" s="96">
        <f>IF(CO81&gt;0,0,-CL81)</f>
        <v>0</v>
      </c>
      <c r="CQ81" s="102">
        <f>IF(AND(NOT(CM80),CM81),1,0)</f>
        <v>0</v>
      </c>
      <c r="CR81" s="103">
        <f>IF(CQ81,CD81,CR80)</f>
        <v>0</v>
      </c>
    </row>
    <row r="82" ht="15" customHeight="1">
      <c r="A82" s="99">
        <f>D82+S82+AI82+AY82+BO82+CE82</f>
        <v>6928.225691148782</v>
      </c>
      <c r="B82" s="100">
        <f>D82+S82+AI82+AY82</f>
        <v>0</v>
      </c>
      <c r="C82" s="101">
        <f>EDATE(C81,1)</f>
        <v>42596</v>
      </c>
      <c r="D82" s="94">
        <f>M81</f>
        <v>0</v>
      </c>
      <c r="E82" s="95">
        <f>E81</f>
        <v>0.0349</v>
      </c>
      <c r="F82" s="96">
        <f>D82*E82/12</f>
        <v>0</v>
      </c>
      <c r="G82" s="96">
        <f>G81</f>
        <v>285.44</v>
      </c>
      <c r="H82" s="71"/>
      <c r="I82" s="71">
        <f>I81</f>
        <v>763.87</v>
      </c>
      <c r="J82" s="96">
        <f>D82+F82-G82-H82-I82</f>
        <v>-1049.31</v>
      </c>
      <c r="K82" t="b" s="21">
        <f>IF(J82&gt;0,FALSE(),TRUE())</f>
        <v>1</v>
      </c>
      <c r="L82" s="96">
        <f>IF((D82+F82)&gt;(G82+H82+I82),(G82+H82+I82),(D82+F82))</f>
        <v>0</v>
      </c>
      <c r="M82" s="96">
        <f>IF(K82,0,J82)</f>
        <v>0</v>
      </c>
      <c r="N82" s="96">
        <f>IF(M82&gt;0,0,-J82)</f>
        <v>1049.31</v>
      </c>
      <c r="O82" s="102">
        <f>IF(AND(NOT(K81),K82),1,0)</f>
        <v>0</v>
      </c>
      <c r="P82" s="106">
        <f>IF(O82,C82,P81)</f>
        <v>40738</v>
      </c>
      <c r="Q82" s="104"/>
      <c r="R82" s="98">
        <f>EDATE(R81,1)</f>
        <v>42596</v>
      </c>
      <c r="S82" s="94">
        <f>AC81</f>
        <v>0</v>
      </c>
      <c r="T82" s="95">
        <f>T81</f>
        <v>0.109</v>
      </c>
      <c r="U82" s="96">
        <f>S82*T82/12</f>
        <v>0</v>
      </c>
      <c r="V82" s="96">
        <f>V81</f>
        <v>496</v>
      </c>
      <c r="W82" s="96">
        <f>N82</f>
        <v>1049.31</v>
      </c>
      <c r="X82" s="71"/>
      <c r="Y82" s="71">
        <f>Y81</f>
        <v>0</v>
      </c>
      <c r="Z82" s="96">
        <f>S82+U82-V82-W82-X82-Y82</f>
        <v>-1545.31</v>
      </c>
      <c r="AA82" t="b" s="21">
        <f>IF(Z82&gt;0,FALSE(),TRUE())</f>
        <v>1</v>
      </c>
      <c r="AB82" s="96">
        <f>IF((S82+U82)&gt;(W82+V82+X82+Y82),(W82+V82+X82+Y82),(S82+U82))</f>
        <v>0</v>
      </c>
      <c r="AC82" s="96">
        <f>IF(AA82,0,Z82)</f>
        <v>0</v>
      </c>
      <c r="AD82" s="96">
        <f>IF(AC82&gt;0,0,-Z82)</f>
        <v>1545.31</v>
      </c>
      <c r="AE82" s="102">
        <f>IF(AND(NOT(AA81),AA82),1,0)</f>
        <v>0</v>
      </c>
      <c r="AF82" s="106">
        <f>IF(AE82,R82,AF81)</f>
        <v>40953</v>
      </c>
      <c r="AG82" s="59"/>
      <c r="AH82" s="98">
        <f>EDATE(AH81,1)</f>
        <v>42596</v>
      </c>
      <c r="AI82" s="94">
        <f>AS81</f>
        <v>0</v>
      </c>
      <c r="AJ82" s="95">
        <f>AJ81</f>
        <v>0.089</v>
      </c>
      <c r="AK82" s="96">
        <f>AI82*AJ82/12</f>
        <v>0</v>
      </c>
      <c r="AL82" s="96">
        <f>AL81</f>
        <v>345</v>
      </c>
      <c r="AM82" s="96">
        <f>AD82</f>
        <v>1545.31</v>
      </c>
      <c r="AN82" s="71"/>
      <c r="AO82" s="71">
        <f>AO81</f>
        <v>0</v>
      </c>
      <c r="AP82" s="96">
        <f>AI82+AK82-AL82-AM82-AN82-AO82</f>
        <v>-1890.31</v>
      </c>
      <c r="AQ82" t="b" s="21">
        <f>IF(AP82&gt;0,FALSE(),TRUE())</f>
        <v>1</v>
      </c>
      <c r="AR82" s="96">
        <f>IF((AI82+AK82)&gt;(AM82+AL82+AN82+AO82),(AM82+AL82+AN82+AO82),(AI82+AK82))</f>
        <v>0</v>
      </c>
      <c r="AS82" s="96">
        <f>IF(AQ82,0,AP82)</f>
        <v>0</v>
      </c>
      <c r="AT82" s="96">
        <f>IF(AS82&gt;0,0,-AP82)</f>
        <v>1890.31</v>
      </c>
      <c r="AU82" s="102">
        <f>IF(AND(NOT(AQ81),AQ82),1,0)</f>
        <v>0</v>
      </c>
      <c r="AV82" s="106">
        <f>IF(AU82,AH82,AV81)</f>
        <v>41257</v>
      </c>
      <c r="AW82" s="105"/>
      <c r="AX82" s="98">
        <f>EDATE(AX81,1)</f>
        <v>42596</v>
      </c>
      <c r="AY82" s="94">
        <f>BI81</f>
        <v>0</v>
      </c>
      <c r="AZ82" s="95">
        <f>AZ81</f>
        <v>0.079</v>
      </c>
      <c r="BA82" s="96">
        <f>AY82*AZ82/12</f>
        <v>0</v>
      </c>
      <c r="BB82" s="96">
        <f>BB81</f>
        <v>428</v>
      </c>
      <c r="BC82" s="96">
        <f>AT82</f>
        <v>1890.31</v>
      </c>
      <c r="BD82" s="71"/>
      <c r="BE82" s="71">
        <f>BE81</f>
        <v>0</v>
      </c>
      <c r="BF82" s="96">
        <f>AY82+BA82-BB82-BC82-BD82-BE82</f>
        <v>-2318.31</v>
      </c>
      <c r="BG82" t="b" s="21">
        <f>IF(BF82&gt;0,FALSE(),TRUE())</f>
        <v>1</v>
      </c>
      <c r="BH82" s="96">
        <f>IF((AY82+BA82)&gt;(BC82+BB82+BD82+BE82),(BC82+BB82+BD82+BE82),(AY82+BA82))</f>
        <v>0</v>
      </c>
      <c r="BI82" s="96">
        <f>IF(BG82,0,BF82)</f>
        <v>0</v>
      </c>
      <c r="BJ82" s="96">
        <f>IF(BI82&gt;0,0,-BF82)</f>
        <v>2318.31</v>
      </c>
      <c r="BK82" s="102">
        <f>IF(AND(NOT(BG81),BG82),1,0)</f>
        <v>0</v>
      </c>
      <c r="BL82" s="106">
        <f>IF(BK82,AX82,BL81)</f>
        <v>41469</v>
      </c>
      <c r="BM82" s="105"/>
      <c r="BN82" s="98">
        <f>EDATE(BN81,1)</f>
        <v>42596</v>
      </c>
      <c r="BO82" s="94">
        <f>BY81</f>
        <v>0</v>
      </c>
      <c r="BP82" s="95">
        <f>BP81</f>
        <v>0.06619999999999999</v>
      </c>
      <c r="BQ82" s="96">
        <f>BO82*BP82/12</f>
        <v>0</v>
      </c>
      <c r="BR82" s="96">
        <f>BR81</f>
        <v>581.6900000000001</v>
      </c>
      <c r="BS82" s="96">
        <f>BJ82</f>
        <v>2318.31</v>
      </c>
      <c r="BT82" s="71"/>
      <c r="BU82" s="71">
        <f>BU81</f>
        <v>0</v>
      </c>
      <c r="BV82" s="96">
        <f>BO82+BQ82-BR82-BS82-BT82-BU82</f>
        <v>-2900</v>
      </c>
      <c r="BW82" t="b" s="21">
        <f>IF(BV82&gt;0,FALSE(),TRUE())</f>
        <v>1</v>
      </c>
      <c r="BX82" s="96">
        <f>IF((BO82+BQ82)&gt;(BS82+BR82+BT82+BU82),(BS82+BR82+BT82+BU82),(BO82+BQ82))</f>
        <v>0</v>
      </c>
      <c r="BY82" s="96">
        <f>IF(BW82,0,BV82)</f>
        <v>0</v>
      </c>
      <c r="BZ82" s="96">
        <f>IF(BY82&gt;0,0,-BV82)</f>
        <v>2900</v>
      </c>
      <c r="CA82" s="102">
        <f>IF(AND(NOT(BW81),BW82),1,0)</f>
        <v>0</v>
      </c>
      <c r="CB82" s="106">
        <f>IF(CA82,BN82,CB81)</f>
        <v>41896</v>
      </c>
      <c r="CC82" s="105"/>
      <c r="CD82" s="98">
        <f>EDATE(CD81,1)</f>
        <v>42596</v>
      </c>
      <c r="CE82" s="94">
        <f>CO81</f>
        <v>6928.225691148782</v>
      </c>
      <c r="CF82" s="95">
        <f>CF81</f>
        <v>0.05625</v>
      </c>
      <c r="CG82" s="96">
        <f>CE82*CF82/12</f>
        <v>32.47605792725992</v>
      </c>
      <c r="CH82" s="96">
        <f>CH81</f>
        <v>600</v>
      </c>
      <c r="CI82" s="96">
        <f>BZ82</f>
        <v>2900</v>
      </c>
      <c r="CJ82" s="71"/>
      <c r="CK82" s="71">
        <f>CK81</f>
        <v>0</v>
      </c>
      <c r="CL82" s="96">
        <f>CE82+CG82-CH82-CI82-CJ82-CK82</f>
        <v>3460.701749076042</v>
      </c>
      <c r="CM82" t="b" s="21">
        <f>IF(CL82&gt;0,FALSE(),TRUE())</f>
        <v>0</v>
      </c>
      <c r="CN82" s="96">
        <f>IF((CE82+CG82)&gt;(CI82+CH82+CJ82+CK82),(CI82+CH82+CJ82+CK82),(CE82+CG82))</f>
        <v>3500</v>
      </c>
      <c r="CO82" s="96">
        <f>IF(CM82,0,CL82)</f>
        <v>3460.701749076042</v>
      </c>
      <c r="CP82" s="96">
        <f>IF(CO82&gt;0,0,-CL82)</f>
        <v>0</v>
      </c>
      <c r="CQ82" s="102">
        <f>IF(AND(NOT(CM81),CM82),1,0)</f>
        <v>0</v>
      </c>
      <c r="CR82" s="103">
        <f>IF(CQ82,CD82,CR81)</f>
        <v>0</v>
      </c>
    </row>
    <row r="83" ht="15" customHeight="1">
      <c r="A83" s="99">
        <f>D83+S83+AI83+AY83+BO83+CE83</f>
        <v>3460.701749076042</v>
      </c>
      <c r="B83" s="100">
        <f>D83+S83+AI83+AY83</f>
        <v>0</v>
      </c>
      <c r="C83" s="101">
        <f>EDATE(C82,1)</f>
        <v>42627</v>
      </c>
      <c r="D83" s="94">
        <f>M82</f>
        <v>0</v>
      </c>
      <c r="E83" s="95">
        <f>E82</f>
        <v>0.0349</v>
      </c>
      <c r="F83" s="96">
        <f>D83*E83/12</f>
        <v>0</v>
      </c>
      <c r="G83" s="96">
        <f>G82</f>
        <v>285.44</v>
      </c>
      <c r="H83" s="71"/>
      <c r="I83" s="71">
        <f>I82</f>
        <v>763.87</v>
      </c>
      <c r="J83" s="96">
        <f>D83+F83-G83-H83-I83</f>
        <v>-1049.31</v>
      </c>
      <c r="K83" t="b" s="21">
        <f>IF(J83&gt;0,FALSE(),TRUE())</f>
        <v>1</v>
      </c>
      <c r="L83" s="96">
        <f>IF((D83+F83)&gt;(G83+H83+I83),(G83+H83+I83),(D83+F83))</f>
        <v>0</v>
      </c>
      <c r="M83" s="96">
        <f>IF(K83,0,J83)</f>
        <v>0</v>
      </c>
      <c r="N83" s="96">
        <f>IF(M83&gt;0,0,-J83)</f>
        <v>1049.31</v>
      </c>
      <c r="O83" s="102">
        <f>IF(AND(NOT(K82),K83),1,0)</f>
        <v>0</v>
      </c>
      <c r="P83" s="106">
        <f>IF(O83,C83,P82)</f>
        <v>40738</v>
      </c>
      <c r="Q83" s="104"/>
      <c r="R83" s="98">
        <f>EDATE(R82,1)</f>
        <v>42627</v>
      </c>
      <c r="S83" s="94">
        <f>AC82</f>
        <v>0</v>
      </c>
      <c r="T83" s="95">
        <f>T82</f>
        <v>0.109</v>
      </c>
      <c r="U83" s="96">
        <f>S83*T83/12</f>
        <v>0</v>
      </c>
      <c r="V83" s="96">
        <f>V82</f>
        <v>496</v>
      </c>
      <c r="W83" s="96">
        <f>N83</f>
        <v>1049.31</v>
      </c>
      <c r="X83" s="71"/>
      <c r="Y83" s="71">
        <f>Y82</f>
        <v>0</v>
      </c>
      <c r="Z83" s="96">
        <f>S83+U83-V83-W83-X83-Y83</f>
        <v>-1545.31</v>
      </c>
      <c r="AA83" t="b" s="21">
        <f>IF(Z83&gt;0,FALSE(),TRUE())</f>
        <v>1</v>
      </c>
      <c r="AB83" s="96">
        <f>IF((S83+U83)&gt;(W83+V83+X83+Y83),(W83+V83+X83+Y83),(S83+U83))</f>
        <v>0</v>
      </c>
      <c r="AC83" s="96">
        <f>IF(AA83,0,Z83)</f>
        <v>0</v>
      </c>
      <c r="AD83" s="96">
        <f>IF(AC83&gt;0,0,-Z83)</f>
        <v>1545.31</v>
      </c>
      <c r="AE83" s="102">
        <f>IF(AND(NOT(AA82),AA83),1,0)</f>
        <v>0</v>
      </c>
      <c r="AF83" s="106">
        <f>IF(AE83,R83,AF82)</f>
        <v>40953</v>
      </c>
      <c r="AG83" s="59"/>
      <c r="AH83" s="98">
        <f>EDATE(AH82,1)</f>
        <v>42627</v>
      </c>
      <c r="AI83" s="94">
        <f>AS82</f>
        <v>0</v>
      </c>
      <c r="AJ83" s="95">
        <f>AJ82</f>
        <v>0.089</v>
      </c>
      <c r="AK83" s="96">
        <f>AI83*AJ83/12</f>
        <v>0</v>
      </c>
      <c r="AL83" s="96">
        <f>AL82</f>
        <v>345</v>
      </c>
      <c r="AM83" s="96">
        <f>AD83</f>
        <v>1545.31</v>
      </c>
      <c r="AN83" s="71"/>
      <c r="AO83" s="71">
        <f>AO82</f>
        <v>0</v>
      </c>
      <c r="AP83" s="96">
        <f>AI83+AK83-AL83-AM83-AN83-AO83</f>
        <v>-1890.31</v>
      </c>
      <c r="AQ83" t="b" s="21">
        <f>IF(AP83&gt;0,FALSE(),TRUE())</f>
        <v>1</v>
      </c>
      <c r="AR83" s="96">
        <f>IF((AI83+AK83)&gt;(AM83+AL83+AN83+AO83),(AM83+AL83+AN83+AO83),(AI83+AK83))</f>
        <v>0</v>
      </c>
      <c r="AS83" s="96">
        <f>IF(AQ83,0,AP83)</f>
        <v>0</v>
      </c>
      <c r="AT83" s="96">
        <f>IF(AS83&gt;0,0,-AP83)</f>
        <v>1890.31</v>
      </c>
      <c r="AU83" s="102">
        <f>IF(AND(NOT(AQ82),AQ83),1,0)</f>
        <v>0</v>
      </c>
      <c r="AV83" s="106">
        <f>IF(AU83,AH83,AV82)</f>
        <v>41257</v>
      </c>
      <c r="AW83" s="105"/>
      <c r="AX83" s="98">
        <f>EDATE(AX82,1)</f>
        <v>42627</v>
      </c>
      <c r="AY83" s="94">
        <f>BI82</f>
        <v>0</v>
      </c>
      <c r="AZ83" s="95">
        <f>AZ82</f>
        <v>0.079</v>
      </c>
      <c r="BA83" s="96">
        <f>AY83*AZ83/12</f>
        <v>0</v>
      </c>
      <c r="BB83" s="96">
        <f>BB82</f>
        <v>428</v>
      </c>
      <c r="BC83" s="96">
        <f>AT83</f>
        <v>1890.31</v>
      </c>
      <c r="BD83" s="71"/>
      <c r="BE83" s="71">
        <f>BE82</f>
        <v>0</v>
      </c>
      <c r="BF83" s="96">
        <f>AY83+BA83-BB83-BC83-BD83-BE83</f>
        <v>-2318.31</v>
      </c>
      <c r="BG83" t="b" s="21">
        <f>IF(BF83&gt;0,FALSE(),TRUE())</f>
        <v>1</v>
      </c>
      <c r="BH83" s="96">
        <f>IF((AY83+BA83)&gt;(BC83+BB83+BD83+BE83),(BC83+BB83+BD83+BE83),(AY83+BA83))</f>
        <v>0</v>
      </c>
      <c r="BI83" s="96">
        <f>IF(BG83,0,BF83)</f>
        <v>0</v>
      </c>
      <c r="BJ83" s="96">
        <f>IF(BI83&gt;0,0,-BF83)</f>
        <v>2318.31</v>
      </c>
      <c r="BK83" s="102">
        <f>IF(AND(NOT(BG82),BG83),1,0)</f>
        <v>0</v>
      </c>
      <c r="BL83" s="106">
        <f>IF(BK83,AX83,BL82)</f>
        <v>41469</v>
      </c>
      <c r="BM83" s="105"/>
      <c r="BN83" s="98">
        <f>EDATE(BN82,1)</f>
        <v>42627</v>
      </c>
      <c r="BO83" s="94">
        <f>BY82</f>
        <v>0</v>
      </c>
      <c r="BP83" s="95">
        <f>BP82</f>
        <v>0.06619999999999999</v>
      </c>
      <c r="BQ83" s="96">
        <f>BO83*BP83/12</f>
        <v>0</v>
      </c>
      <c r="BR83" s="96">
        <f>BR82</f>
        <v>581.6900000000001</v>
      </c>
      <c r="BS83" s="96">
        <f>BJ83</f>
        <v>2318.31</v>
      </c>
      <c r="BT83" s="71"/>
      <c r="BU83" s="71">
        <f>BU82</f>
        <v>0</v>
      </c>
      <c r="BV83" s="96">
        <f>BO83+BQ83-BR83-BS83-BT83-BU83</f>
        <v>-2900</v>
      </c>
      <c r="BW83" t="b" s="21">
        <f>IF(BV83&gt;0,FALSE(),TRUE())</f>
        <v>1</v>
      </c>
      <c r="BX83" s="96">
        <f>IF((BO83+BQ83)&gt;(BS83+BR83+BT83+BU83),(BS83+BR83+BT83+BU83),(BO83+BQ83))</f>
        <v>0</v>
      </c>
      <c r="BY83" s="96">
        <f>IF(BW83,0,BV83)</f>
        <v>0</v>
      </c>
      <c r="BZ83" s="96">
        <f>IF(BY83&gt;0,0,-BV83)</f>
        <v>2900</v>
      </c>
      <c r="CA83" s="102">
        <f>IF(AND(NOT(BW82),BW83),1,0)</f>
        <v>0</v>
      </c>
      <c r="CB83" s="106">
        <f>IF(CA83,BN83,CB82)</f>
        <v>41896</v>
      </c>
      <c r="CC83" s="105"/>
      <c r="CD83" s="98">
        <f>EDATE(CD82,1)</f>
        <v>42627</v>
      </c>
      <c r="CE83" s="94">
        <f>CO82</f>
        <v>3460.701749076042</v>
      </c>
      <c r="CF83" s="95">
        <f>CF82</f>
        <v>0.05625</v>
      </c>
      <c r="CG83" s="96">
        <f>CE83*CF83/12</f>
        <v>16.22203944879395</v>
      </c>
      <c r="CH83" s="96">
        <f>CH82</f>
        <v>600</v>
      </c>
      <c r="CI83" s="96">
        <f>BZ83</f>
        <v>2900</v>
      </c>
      <c r="CJ83" s="71"/>
      <c r="CK83" s="71">
        <f>CK82</f>
        <v>0</v>
      </c>
      <c r="CL83" s="96">
        <f>CE83+CG83-CH83-CI83-CJ83-CK83</f>
        <v>-23.0762114751642</v>
      </c>
      <c r="CM83" t="b" s="21">
        <f>IF(CL83&gt;0,FALSE(),TRUE())</f>
        <v>1</v>
      </c>
      <c r="CN83" s="96">
        <f>IF((CE83+CG83)&gt;(CI83+CH83+CJ83+CK83),(CI83+CH83+CJ83+CK83),(CE83+CG83))</f>
        <v>3476.923788524836</v>
      </c>
      <c r="CO83" s="96">
        <f>IF(CM83,0,CL83)</f>
        <v>0</v>
      </c>
      <c r="CP83" s="96">
        <f>IF(CO83&gt;0,0,-CL83)</f>
        <v>23.0762114751642</v>
      </c>
      <c r="CQ83" s="102">
        <f>IF(AND(NOT(CM82),CM83),1,0)</f>
        <v>1</v>
      </c>
      <c r="CR83" s="106">
        <f>IF(CQ83,CD83,CR82)</f>
        <v>42627</v>
      </c>
    </row>
    <row r="84" ht="15" customHeight="1">
      <c r="A84" s="99">
        <f>D84+S84+AI84+AY84+BO84+CE84</f>
        <v>0</v>
      </c>
      <c r="B84" s="100">
        <f>D84+S84+AI84+AY84</f>
        <v>0</v>
      </c>
      <c r="C84" s="101">
        <f>EDATE(C83,1)</f>
        <v>42657</v>
      </c>
      <c r="D84" s="94">
        <f>M83</f>
        <v>0</v>
      </c>
      <c r="E84" s="95">
        <f>E83</f>
        <v>0.0349</v>
      </c>
      <c r="F84" s="96">
        <f>D84*E84/12</f>
        <v>0</v>
      </c>
      <c r="G84" s="96">
        <f>G83</f>
        <v>285.44</v>
      </c>
      <c r="H84" s="71"/>
      <c r="I84" s="71">
        <f>I83</f>
        <v>763.87</v>
      </c>
      <c r="J84" s="96">
        <f>D84+F84-G84-H84-I84</f>
        <v>-1049.31</v>
      </c>
      <c r="K84" t="b" s="21">
        <f>IF(J84&gt;0,FALSE(),TRUE())</f>
        <v>1</v>
      </c>
      <c r="L84" s="96">
        <f>IF((D84+F84)&gt;(G84+H84+I84),(G84+H84+I84),(D84+F84))</f>
        <v>0</v>
      </c>
      <c r="M84" s="96">
        <f>IF(K84,0,J84)</f>
        <v>0</v>
      </c>
      <c r="N84" s="96">
        <f>IF(M84&gt;0,0,-J84)</f>
        <v>1049.31</v>
      </c>
      <c r="O84" s="102">
        <f>IF(AND(NOT(K83),K84),1,0)</f>
        <v>0</v>
      </c>
      <c r="P84" s="106">
        <f>IF(O84,C84,P83)</f>
        <v>40738</v>
      </c>
      <c r="Q84" s="104"/>
      <c r="R84" s="98">
        <f>EDATE(R83,1)</f>
        <v>42657</v>
      </c>
      <c r="S84" s="94">
        <f>AC83</f>
        <v>0</v>
      </c>
      <c r="T84" s="95">
        <f>T83</f>
        <v>0.109</v>
      </c>
      <c r="U84" s="96">
        <f>S84*T84/12</f>
        <v>0</v>
      </c>
      <c r="V84" s="96">
        <f>V83</f>
        <v>496</v>
      </c>
      <c r="W84" s="96">
        <f>N84</f>
        <v>1049.31</v>
      </c>
      <c r="X84" s="71"/>
      <c r="Y84" s="71">
        <f>Y83</f>
        <v>0</v>
      </c>
      <c r="Z84" s="96">
        <f>S84+U84-V84-W84-X84-Y84</f>
        <v>-1545.31</v>
      </c>
      <c r="AA84" t="b" s="21">
        <f>IF(Z84&gt;0,FALSE(),TRUE())</f>
        <v>1</v>
      </c>
      <c r="AB84" s="96">
        <f>IF((S84+U84)&gt;(W84+V84+X84+Y84),(W84+V84+X84+Y84),(S84+U84))</f>
        <v>0</v>
      </c>
      <c r="AC84" s="96">
        <f>IF(AA84,0,Z84)</f>
        <v>0</v>
      </c>
      <c r="AD84" s="96">
        <f>IF(AC84&gt;0,0,-Z84)</f>
        <v>1545.31</v>
      </c>
      <c r="AE84" s="102">
        <f>IF(AND(NOT(AA83),AA84),1,0)</f>
        <v>0</v>
      </c>
      <c r="AF84" s="106">
        <f>IF(AE84,R84,AF83)</f>
        <v>40953</v>
      </c>
      <c r="AG84" s="59"/>
      <c r="AH84" s="98">
        <f>EDATE(AH83,1)</f>
        <v>42657</v>
      </c>
      <c r="AI84" s="94">
        <f>AS83</f>
        <v>0</v>
      </c>
      <c r="AJ84" s="95">
        <f>AJ83</f>
        <v>0.089</v>
      </c>
      <c r="AK84" s="96">
        <f>AI84*AJ84/12</f>
        <v>0</v>
      </c>
      <c r="AL84" s="96">
        <f>AL83</f>
        <v>345</v>
      </c>
      <c r="AM84" s="96">
        <f>AD84</f>
        <v>1545.31</v>
      </c>
      <c r="AN84" s="71"/>
      <c r="AO84" s="71">
        <f>AO83</f>
        <v>0</v>
      </c>
      <c r="AP84" s="96">
        <f>AI84+AK84-AL84-AM84-AN84-AO84</f>
        <v>-1890.31</v>
      </c>
      <c r="AQ84" t="b" s="21">
        <f>IF(AP84&gt;0,FALSE(),TRUE())</f>
        <v>1</v>
      </c>
      <c r="AR84" s="96">
        <f>IF((AI84+AK84)&gt;(AM84+AL84+AN84+AO84),(AM84+AL84+AN84+AO84),(AI84+AK84))</f>
        <v>0</v>
      </c>
      <c r="AS84" s="96">
        <f>IF(AQ84,0,AP84)</f>
        <v>0</v>
      </c>
      <c r="AT84" s="96">
        <f>IF(AS84&gt;0,0,-AP84)</f>
        <v>1890.31</v>
      </c>
      <c r="AU84" s="102">
        <f>IF(AND(NOT(AQ83),AQ84),1,0)</f>
        <v>0</v>
      </c>
      <c r="AV84" s="106">
        <f>IF(AU84,AH84,AV83)</f>
        <v>41257</v>
      </c>
      <c r="AW84" s="105"/>
      <c r="AX84" s="98">
        <f>EDATE(AX83,1)</f>
        <v>42657</v>
      </c>
      <c r="AY84" s="94">
        <f>BI83</f>
        <v>0</v>
      </c>
      <c r="AZ84" s="95">
        <f>AZ83</f>
        <v>0.079</v>
      </c>
      <c r="BA84" s="96">
        <f>AY84*AZ84/12</f>
        <v>0</v>
      </c>
      <c r="BB84" s="96">
        <f>BB83</f>
        <v>428</v>
      </c>
      <c r="BC84" s="96">
        <f>AT84</f>
        <v>1890.31</v>
      </c>
      <c r="BD84" s="71"/>
      <c r="BE84" s="71">
        <f>BE83</f>
        <v>0</v>
      </c>
      <c r="BF84" s="96">
        <f>AY84+BA84-BB84-BC84-BD84-BE84</f>
        <v>-2318.31</v>
      </c>
      <c r="BG84" t="b" s="21">
        <f>IF(BF84&gt;0,FALSE(),TRUE())</f>
        <v>1</v>
      </c>
      <c r="BH84" s="96">
        <f>IF((AY84+BA84)&gt;(BC84+BB84+BD84+BE84),(BC84+BB84+BD84+BE84),(AY84+BA84))</f>
        <v>0</v>
      </c>
      <c r="BI84" s="96">
        <f>IF(BG84,0,BF84)</f>
        <v>0</v>
      </c>
      <c r="BJ84" s="96">
        <f>IF(BI84&gt;0,0,-BF84)</f>
        <v>2318.31</v>
      </c>
      <c r="BK84" s="102">
        <f>IF(AND(NOT(BG83),BG84),1,0)</f>
        <v>0</v>
      </c>
      <c r="BL84" s="106">
        <f>IF(BK84,AX84,BL83)</f>
        <v>41469</v>
      </c>
      <c r="BM84" s="105"/>
      <c r="BN84" s="98">
        <f>EDATE(BN83,1)</f>
        <v>42657</v>
      </c>
      <c r="BO84" s="94">
        <f>BY83</f>
        <v>0</v>
      </c>
      <c r="BP84" s="95">
        <f>BP83</f>
        <v>0.06619999999999999</v>
      </c>
      <c r="BQ84" s="96">
        <f>BO84*BP84/12</f>
        <v>0</v>
      </c>
      <c r="BR84" s="96">
        <f>BR83</f>
        <v>581.6900000000001</v>
      </c>
      <c r="BS84" s="96">
        <f>BJ84</f>
        <v>2318.31</v>
      </c>
      <c r="BT84" s="71"/>
      <c r="BU84" s="71">
        <f>BU83</f>
        <v>0</v>
      </c>
      <c r="BV84" s="96">
        <f>BO84+BQ84-BR84-BS84-BT84-BU84</f>
        <v>-2900</v>
      </c>
      <c r="BW84" t="b" s="21">
        <f>IF(BV84&gt;0,FALSE(),TRUE())</f>
        <v>1</v>
      </c>
      <c r="BX84" s="96">
        <f>IF((BO84+BQ84)&gt;(BS84+BR84+BT84+BU84),(BS84+BR84+BT84+BU84),(BO84+BQ84))</f>
        <v>0</v>
      </c>
      <c r="BY84" s="96">
        <f>IF(BW84,0,BV84)</f>
        <v>0</v>
      </c>
      <c r="BZ84" s="96">
        <f>IF(BY84&gt;0,0,-BV84)</f>
        <v>2900</v>
      </c>
      <c r="CA84" s="102">
        <f>IF(AND(NOT(BW83),BW84),1,0)</f>
        <v>0</v>
      </c>
      <c r="CB84" s="106">
        <f>IF(CA84,BN84,CB83)</f>
        <v>41896</v>
      </c>
      <c r="CC84" s="105"/>
      <c r="CD84" s="98">
        <f>EDATE(CD83,1)</f>
        <v>42657</v>
      </c>
      <c r="CE84" s="94">
        <f>CO83</f>
        <v>0</v>
      </c>
      <c r="CF84" s="95">
        <f>CF83</f>
        <v>0.05625</v>
      </c>
      <c r="CG84" s="96">
        <f>CE84*CF84/12</f>
        <v>0</v>
      </c>
      <c r="CH84" s="96">
        <f>CH83</f>
        <v>600</v>
      </c>
      <c r="CI84" s="96">
        <f>BZ84</f>
        <v>2900</v>
      </c>
      <c r="CJ84" s="71"/>
      <c r="CK84" s="71">
        <f>CK83</f>
        <v>0</v>
      </c>
      <c r="CL84" s="96">
        <f>CE84+CG84-CH84-CI84-CJ84-CK84</f>
        <v>-3500</v>
      </c>
      <c r="CM84" t="b" s="21">
        <f>IF(CL84&gt;0,FALSE(),TRUE())</f>
        <v>1</v>
      </c>
      <c r="CN84" s="96">
        <f>IF((CE84+CG84)&gt;(CI84+CH84+CJ84+CK84),(CI84+CH84+CJ84+CK84),(CE84+CG84))</f>
        <v>0</v>
      </c>
      <c r="CO84" s="96">
        <f>IF(CM84,0,CL84)</f>
        <v>0</v>
      </c>
      <c r="CP84" s="96">
        <f>IF(CO84&gt;0,0,-CL84)</f>
        <v>3500</v>
      </c>
      <c r="CQ84" s="102">
        <f>IF(AND(NOT(CM83),CM84),1,0)</f>
        <v>0</v>
      </c>
      <c r="CR84" s="106">
        <f>IF(CQ84,CD84,CR83)</f>
        <v>42627</v>
      </c>
    </row>
    <row r="85" ht="15" customHeight="1">
      <c r="A85" s="99">
        <f>D85+S85+AI85+AY85+BO85+CE85</f>
        <v>0</v>
      </c>
      <c r="B85" s="100">
        <f>D85+S85+AI85+AY85</f>
        <v>0</v>
      </c>
      <c r="C85" s="101">
        <f>EDATE(C84,1)</f>
        <v>42688</v>
      </c>
      <c r="D85" s="94">
        <f>M84</f>
        <v>0</v>
      </c>
      <c r="E85" s="95">
        <f>E84</f>
        <v>0.0349</v>
      </c>
      <c r="F85" s="96">
        <f>D85*E85/12</f>
        <v>0</v>
      </c>
      <c r="G85" s="96">
        <f>G84</f>
        <v>285.44</v>
      </c>
      <c r="H85" s="71"/>
      <c r="I85" s="71">
        <f>I84</f>
        <v>763.87</v>
      </c>
      <c r="J85" s="96">
        <f>D85+F85-G85-H85-I85</f>
        <v>-1049.31</v>
      </c>
      <c r="K85" t="b" s="21">
        <f>IF(J85&gt;0,FALSE(),TRUE())</f>
        <v>1</v>
      </c>
      <c r="L85" s="96">
        <f>IF((D85+F85)&gt;(G85+H85+I85),(G85+H85+I85),(D85+F85))</f>
        <v>0</v>
      </c>
      <c r="M85" s="96">
        <f>IF(K85,0,J85)</f>
        <v>0</v>
      </c>
      <c r="N85" s="96">
        <f>IF(M85&gt;0,0,-J85)</f>
        <v>1049.31</v>
      </c>
      <c r="O85" s="102">
        <f>IF(AND(NOT(K84),K85),1,0)</f>
        <v>0</v>
      </c>
      <c r="P85" s="106">
        <f>IF(O85,C85,P84)</f>
        <v>40738</v>
      </c>
      <c r="Q85" s="104"/>
      <c r="R85" s="98">
        <f>EDATE(R84,1)</f>
        <v>42688</v>
      </c>
      <c r="S85" s="94">
        <f>AC84</f>
        <v>0</v>
      </c>
      <c r="T85" s="95">
        <f>T84</f>
        <v>0.109</v>
      </c>
      <c r="U85" s="96">
        <f>S85*T85/12</f>
        <v>0</v>
      </c>
      <c r="V85" s="96">
        <f>V84</f>
        <v>496</v>
      </c>
      <c r="W85" s="96">
        <f>N85</f>
        <v>1049.31</v>
      </c>
      <c r="X85" s="71"/>
      <c r="Y85" s="71">
        <f>Y84</f>
        <v>0</v>
      </c>
      <c r="Z85" s="96">
        <f>S85+U85-V85-W85-X85-Y85</f>
        <v>-1545.31</v>
      </c>
      <c r="AA85" t="b" s="21">
        <f>IF(Z85&gt;0,FALSE(),TRUE())</f>
        <v>1</v>
      </c>
      <c r="AB85" s="96">
        <f>IF((S85+U85)&gt;(W85+V85+X85+Y85),(W85+V85+X85+Y85),(S85+U85))</f>
        <v>0</v>
      </c>
      <c r="AC85" s="96">
        <f>IF(AA85,0,Z85)</f>
        <v>0</v>
      </c>
      <c r="AD85" s="96">
        <f>IF(AC85&gt;0,0,-Z85)</f>
        <v>1545.31</v>
      </c>
      <c r="AE85" s="102">
        <f>IF(AND(NOT(AA84),AA85),1,0)</f>
        <v>0</v>
      </c>
      <c r="AF85" s="106">
        <f>IF(AE85,R85,AF84)</f>
        <v>40953</v>
      </c>
      <c r="AG85" s="59"/>
      <c r="AH85" s="98">
        <f>EDATE(AH84,1)</f>
        <v>42688</v>
      </c>
      <c r="AI85" s="94">
        <f>AS84</f>
        <v>0</v>
      </c>
      <c r="AJ85" s="95">
        <f>AJ84</f>
        <v>0.089</v>
      </c>
      <c r="AK85" s="96">
        <f>AI85*AJ85/12</f>
        <v>0</v>
      </c>
      <c r="AL85" s="96">
        <f>AL84</f>
        <v>345</v>
      </c>
      <c r="AM85" s="96">
        <f>AD85</f>
        <v>1545.31</v>
      </c>
      <c r="AN85" s="71"/>
      <c r="AO85" s="71">
        <f>AO84</f>
        <v>0</v>
      </c>
      <c r="AP85" s="96">
        <f>AI85+AK85-AL85-AM85-AN85-AO85</f>
        <v>-1890.31</v>
      </c>
      <c r="AQ85" t="b" s="21">
        <f>IF(AP85&gt;0,FALSE(),TRUE())</f>
        <v>1</v>
      </c>
      <c r="AR85" s="96">
        <f>IF((AI85+AK85)&gt;(AM85+AL85+AN85+AO85),(AM85+AL85+AN85+AO85),(AI85+AK85))</f>
        <v>0</v>
      </c>
      <c r="AS85" s="96">
        <f>IF(AQ85,0,AP85)</f>
        <v>0</v>
      </c>
      <c r="AT85" s="96">
        <f>IF(AS85&gt;0,0,-AP85)</f>
        <v>1890.31</v>
      </c>
      <c r="AU85" s="102">
        <f>IF(AND(NOT(AQ84),AQ85),1,0)</f>
        <v>0</v>
      </c>
      <c r="AV85" s="106">
        <f>IF(AU85,AH85,AV84)</f>
        <v>41257</v>
      </c>
      <c r="AW85" s="105"/>
      <c r="AX85" s="98">
        <f>EDATE(AX84,1)</f>
        <v>42688</v>
      </c>
      <c r="AY85" s="94">
        <f>BI84</f>
        <v>0</v>
      </c>
      <c r="AZ85" s="95">
        <f>AZ84</f>
        <v>0.079</v>
      </c>
      <c r="BA85" s="96">
        <f>AY85*AZ85/12</f>
        <v>0</v>
      </c>
      <c r="BB85" s="96">
        <f>BB84</f>
        <v>428</v>
      </c>
      <c r="BC85" s="96">
        <f>AT85</f>
        <v>1890.31</v>
      </c>
      <c r="BD85" s="71"/>
      <c r="BE85" s="71">
        <f>BE84</f>
        <v>0</v>
      </c>
      <c r="BF85" s="96">
        <f>AY85+BA85-BB85-BC85-BD85-BE85</f>
        <v>-2318.31</v>
      </c>
      <c r="BG85" t="b" s="21">
        <f>IF(BF85&gt;0,FALSE(),TRUE())</f>
        <v>1</v>
      </c>
      <c r="BH85" s="96">
        <f>IF((AY85+BA85)&gt;(BC85+BB85+BD85+BE85),(BC85+BB85+BD85+BE85),(AY85+BA85))</f>
        <v>0</v>
      </c>
      <c r="BI85" s="96">
        <f>IF(BG85,0,BF85)</f>
        <v>0</v>
      </c>
      <c r="BJ85" s="96">
        <f>IF(BI85&gt;0,0,-BF85)</f>
        <v>2318.31</v>
      </c>
      <c r="BK85" s="102">
        <f>IF(AND(NOT(BG84),BG85),1,0)</f>
        <v>0</v>
      </c>
      <c r="BL85" s="106">
        <f>IF(BK85,AX85,BL84)</f>
        <v>41469</v>
      </c>
      <c r="BM85" s="105"/>
      <c r="BN85" s="98">
        <f>EDATE(BN84,1)</f>
        <v>42688</v>
      </c>
      <c r="BO85" s="94">
        <f>BY84</f>
        <v>0</v>
      </c>
      <c r="BP85" s="95">
        <f>BP84</f>
        <v>0.06619999999999999</v>
      </c>
      <c r="BQ85" s="96">
        <f>BO85*BP85/12</f>
        <v>0</v>
      </c>
      <c r="BR85" s="96">
        <f>BR84</f>
        <v>581.6900000000001</v>
      </c>
      <c r="BS85" s="96">
        <f>BJ85</f>
        <v>2318.31</v>
      </c>
      <c r="BT85" s="71"/>
      <c r="BU85" s="71">
        <f>BU84</f>
        <v>0</v>
      </c>
      <c r="BV85" s="96">
        <f>BO85+BQ85-BR85-BS85-BT85-BU85</f>
        <v>-2900</v>
      </c>
      <c r="BW85" t="b" s="21">
        <f>IF(BV85&gt;0,FALSE(),TRUE())</f>
        <v>1</v>
      </c>
      <c r="BX85" s="96">
        <f>IF((BO85+BQ85)&gt;(BS85+BR85+BT85+BU85),(BS85+BR85+BT85+BU85),(BO85+BQ85))</f>
        <v>0</v>
      </c>
      <c r="BY85" s="96">
        <f>IF(BW85,0,BV85)</f>
        <v>0</v>
      </c>
      <c r="BZ85" s="96">
        <f>IF(BY85&gt;0,0,-BV85)</f>
        <v>2900</v>
      </c>
      <c r="CA85" s="102">
        <f>IF(AND(NOT(BW84),BW85),1,0)</f>
        <v>0</v>
      </c>
      <c r="CB85" s="106">
        <f>IF(CA85,BN85,CB84)</f>
        <v>41896</v>
      </c>
      <c r="CC85" s="105"/>
      <c r="CD85" s="98">
        <f>EDATE(CD84,1)</f>
        <v>42688</v>
      </c>
      <c r="CE85" s="94">
        <f>CO84</f>
        <v>0</v>
      </c>
      <c r="CF85" s="95">
        <f>CF84</f>
        <v>0.05625</v>
      </c>
      <c r="CG85" s="96">
        <f>CE85*CF85/12</f>
        <v>0</v>
      </c>
      <c r="CH85" s="96">
        <f>CH84</f>
        <v>600</v>
      </c>
      <c r="CI85" s="96">
        <f>BZ85</f>
        <v>2900</v>
      </c>
      <c r="CJ85" s="71"/>
      <c r="CK85" s="71">
        <f>CK84</f>
        <v>0</v>
      </c>
      <c r="CL85" s="96">
        <f>CE85+CG85-CH85-CI85-CJ85-CK85</f>
        <v>-3500</v>
      </c>
      <c r="CM85" t="b" s="21">
        <f>IF(CL85&gt;0,FALSE(),TRUE())</f>
        <v>1</v>
      </c>
      <c r="CN85" s="96">
        <f>IF((CE85+CG85)&gt;(CI85+CH85+CJ85+CK85),(CI85+CH85+CJ85+CK85),(CE85+CG85))</f>
        <v>0</v>
      </c>
      <c r="CO85" s="96">
        <f>IF(CM85,0,CL85)</f>
        <v>0</v>
      </c>
      <c r="CP85" s="96">
        <f>IF(CO85&gt;0,0,-CL85)</f>
        <v>3500</v>
      </c>
      <c r="CQ85" s="102">
        <f>IF(AND(NOT(CM84),CM85),1,0)</f>
        <v>0</v>
      </c>
      <c r="CR85" s="106">
        <f>IF(CQ85,CD85,CR84)</f>
        <v>42627</v>
      </c>
    </row>
    <row r="86" ht="15" customHeight="1">
      <c r="A86" s="99">
        <f>D86+S86+AI86+AY86+BO86+CE86</f>
        <v>0</v>
      </c>
      <c r="B86" s="100">
        <f>D86+S86+AI86+AY86</f>
        <v>0</v>
      </c>
      <c r="C86" s="101">
        <f>EDATE(C85,1)</f>
        <v>42718</v>
      </c>
      <c r="D86" s="94">
        <f>M85</f>
        <v>0</v>
      </c>
      <c r="E86" s="95">
        <f>E85</f>
        <v>0.0349</v>
      </c>
      <c r="F86" s="96">
        <f>D86*E86/12</f>
        <v>0</v>
      </c>
      <c r="G86" s="96">
        <f>G85</f>
        <v>285.44</v>
      </c>
      <c r="H86" s="71"/>
      <c r="I86" s="71">
        <f>I85</f>
        <v>763.87</v>
      </c>
      <c r="J86" s="96">
        <f>D86+F86-G86-H86-I86</f>
        <v>-1049.31</v>
      </c>
      <c r="K86" t="b" s="21">
        <f>IF(J86&gt;0,FALSE(),TRUE())</f>
        <v>1</v>
      </c>
      <c r="L86" s="96">
        <f>IF((D86+F86)&gt;(G86+H86+I86),(G86+H86+I86),(D86+F86))</f>
        <v>0</v>
      </c>
      <c r="M86" s="96">
        <f>IF(K86,0,J86)</f>
        <v>0</v>
      </c>
      <c r="N86" s="96">
        <f>IF(M86&gt;0,0,-J86)</f>
        <v>1049.31</v>
      </c>
      <c r="O86" s="102">
        <f>IF(AND(NOT(K85),K86),1,0)</f>
        <v>0</v>
      </c>
      <c r="P86" s="106">
        <f>IF(O86,C86,P85)</f>
        <v>40738</v>
      </c>
      <c r="Q86" s="104"/>
      <c r="R86" s="98">
        <f>EDATE(R85,1)</f>
        <v>42718</v>
      </c>
      <c r="S86" s="94">
        <f>AC85</f>
        <v>0</v>
      </c>
      <c r="T86" s="95">
        <f>T85</f>
        <v>0.109</v>
      </c>
      <c r="U86" s="96">
        <f>S86*T86/12</f>
        <v>0</v>
      </c>
      <c r="V86" s="96">
        <f>V85</f>
        <v>496</v>
      </c>
      <c r="W86" s="96">
        <f>N86</f>
        <v>1049.31</v>
      </c>
      <c r="X86" s="71"/>
      <c r="Y86" s="71">
        <f>Y85</f>
        <v>0</v>
      </c>
      <c r="Z86" s="96">
        <f>S86+U86-V86-W86-X86-Y86</f>
        <v>-1545.31</v>
      </c>
      <c r="AA86" t="b" s="21">
        <f>IF(Z86&gt;0,FALSE(),TRUE())</f>
        <v>1</v>
      </c>
      <c r="AB86" s="96">
        <f>IF((S86+U86)&gt;(W86+V86+X86+Y86),(W86+V86+X86+Y86),(S86+U86))</f>
        <v>0</v>
      </c>
      <c r="AC86" s="96">
        <f>IF(AA86,0,Z86)</f>
        <v>0</v>
      </c>
      <c r="AD86" s="96">
        <f>IF(AC86&gt;0,0,-Z86)</f>
        <v>1545.31</v>
      </c>
      <c r="AE86" s="102">
        <f>IF(AND(NOT(AA85),AA86),1,0)</f>
        <v>0</v>
      </c>
      <c r="AF86" s="106">
        <f>IF(AE86,R86,AF85)</f>
        <v>40953</v>
      </c>
      <c r="AG86" s="59"/>
      <c r="AH86" s="98">
        <f>EDATE(AH85,1)</f>
        <v>42718</v>
      </c>
      <c r="AI86" s="94">
        <f>AS85</f>
        <v>0</v>
      </c>
      <c r="AJ86" s="95">
        <f>AJ85</f>
        <v>0.089</v>
      </c>
      <c r="AK86" s="96">
        <f>AI86*AJ86/12</f>
        <v>0</v>
      </c>
      <c r="AL86" s="96">
        <f>AL85</f>
        <v>345</v>
      </c>
      <c r="AM86" s="96">
        <f>AD86</f>
        <v>1545.31</v>
      </c>
      <c r="AN86" s="71"/>
      <c r="AO86" s="71">
        <f>AO85</f>
        <v>0</v>
      </c>
      <c r="AP86" s="96">
        <f>AI86+AK86-AL86-AM86-AN86-AO86</f>
        <v>-1890.31</v>
      </c>
      <c r="AQ86" t="b" s="21">
        <f>IF(AP86&gt;0,FALSE(),TRUE())</f>
        <v>1</v>
      </c>
      <c r="AR86" s="96">
        <f>IF((AI86+AK86)&gt;(AM86+AL86+AN86+AO86),(AM86+AL86+AN86+AO86),(AI86+AK86))</f>
        <v>0</v>
      </c>
      <c r="AS86" s="96">
        <f>IF(AQ86,0,AP86)</f>
        <v>0</v>
      </c>
      <c r="AT86" s="96">
        <f>IF(AS86&gt;0,0,-AP86)</f>
        <v>1890.31</v>
      </c>
      <c r="AU86" s="102">
        <f>IF(AND(NOT(AQ85),AQ86),1,0)</f>
        <v>0</v>
      </c>
      <c r="AV86" s="106">
        <f>IF(AU86,AH86,AV85)</f>
        <v>41257</v>
      </c>
      <c r="AW86" s="105"/>
      <c r="AX86" s="98">
        <f>EDATE(AX85,1)</f>
        <v>42718</v>
      </c>
      <c r="AY86" s="94">
        <f>BI85</f>
        <v>0</v>
      </c>
      <c r="AZ86" s="95">
        <f>AZ85</f>
        <v>0.079</v>
      </c>
      <c r="BA86" s="96">
        <f>AY86*AZ86/12</f>
        <v>0</v>
      </c>
      <c r="BB86" s="96">
        <f>BB85</f>
        <v>428</v>
      </c>
      <c r="BC86" s="96">
        <f>AT86</f>
        <v>1890.31</v>
      </c>
      <c r="BD86" s="71"/>
      <c r="BE86" s="71">
        <f>BE85</f>
        <v>0</v>
      </c>
      <c r="BF86" s="96">
        <f>AY86+BA86-BB86-BC86-BD86-BE86</f>
        <v>-2318.31</v>
      </c>
      <c r="BG86" t="b" s="21">
        <f>IF(BF86&gt;0,FALSE(),TRUE())</f>
        <v>1</v>
      </c>
      <c r="BH86" s="96">
        <f>IF((AY86+BA86)&gt;(BC86+BB86+BD86+BE86),(BC86+BB86+BD86+BE86),(AY86+BA86))</f>
        <v>0</v>
      </c>
      <c r="BI86" s="96">
        <f>IF(BG86,0,BF86)</f>
        <v>0</v>
      </c>
      <c r="BJ86" s="96">
        <f>IF(BI86&gt;0,0,-BF86)</f>
        <v>2318.31</v>
      </c>
      <c r="BK86" s="102">
        <f>IF(AND(NOT(BG85),BG86),1,0)</f>
        <v>0</v>
      </c>
      <c r="BL86" s="106">
        <f>IF(BK86,AX86,BL85)</f>
        <v>41469</v>
      </c>
      <c r="BM86" s="105"/>
      <c r="BN86" s="98">
        <f>EDATE(BN85,1)</f>
        <v>42718</v>
      </c>
      <c r="BO86" s="94">
        <f>BY85</f>
        <v>0</v>
      </c>
      <c r="BP86" s="95">
        <f>BP85</f>
        <v>0.06619999999999999</v>
      </c>
      <c r="BQ86" s="96">
        <f>BO86*BP86/12</f>
        <v>0</v>
      </c>
      <c r="BR86" s="96">
        <f>BR85</f>
        <v>581.6900000000001</v>
      </c>
      <c r="BS86" s="96">
        <f>BJ86</f>
        <v>2318.31</v>
      </c>
      <c r="BT86" s="71"/>
      <c r="BU86" s="71">
        <f>BU85</f>
        <v>0</v>
      </c>
      <c r="BV86" s="96">
        <f>BO86+BQ86-BR86-BS86-BT86-BU86</f>
        <v>-2900</v>
      </c>
      <c r="BW86" t="b" s="21">
        <f>IF(BV86&gt;0,FALSE(),TRUE())</f>
        <v>1</v>
      </c>
      <c r="BX86" s="96">
        <f>IF((BO86+BQ86)&gt;(BS86+BR86+BT86+BU86),(BS86+BR86+BT86+BU86),(BO86+BQ86))</f>
        <v>0</v>
      </c>
      <c r="BY86" s="96">
        <f>IF(BW86,0,BV86)</f>
        <v>0</v>
      </c>
      <c r="BZ86" s="96">
        <f>IF(BY86&gt;0,0,-BV86)</f>
        <v>2900</v>
      </c>
      <c r="CA86" s="102">
        <f>IF(AND(NOT(BW85),BW86),1,0)</f>
        <v>0</v>
      </c>
      <c r="CB86" s="106">
        <f>IF(CA86,BN86,CB85)</f>
        <v>41896</v>
      </c>
      <c r="CC86" s="105"/>
      <c r="CD86" s="98">
        <f>EDATE(CD85,1)</f>
        <v>42718</v>
      </c>
      <c r="CE86" s="94">
        <f>CO85</f>
        <v>0</v>
      </c>
      <c r="CF86" s="95">
        <f>CF85</f>
        <v>0.05625</v>
      </c>
      <c r="CG86" s="96">
        <f>CE86*CF86/12</f>
        <v>0</v>
      </c>
      <c r="CH86" s="96">
        <f>CH85</f>
        <v>600</v>
      </c>
      <c r="CI86" s="96">
        <f>BZ86</f>
        <v>2900</v>
      </c>
      <c r="CJ86" s="71"/>
      <c r="CK86" s="71">
        <f>CK85</f>
        <v>0</v>
      </c>
      <c r="CL86" s="96">
        <f>CE86+CG86-CH86-CI86-CJ86-CK86</f>
        <v>-3500</v>
      </c>
      <c r="CM86" t="b" s="21">
        <f>IF(CL86&gt;0,FALSE(),TRUE())</f>
        <v>1</v>
      </c>
      <c r="CN86" s="96">
        <f>IF((CE86+CG86)&gt;(CI86+CH86+CJ86+CK86),(CI86+CH86+CJ86+CK86),(CE86+CG86))</f>
        <v>0</v>
      </c>
      <c r="CO86" s="96">
        <f>IF(CM86,0,CL86)</f>
        <v>0</v>
      </c>
      <c r="CP86" s="96">
        <f>IF(CO86&gt;0,0,-CL86)</f>
        <v>3500</v>
      </c>
      <c r="CQ86" s="102">
        <f>IF(AND(NOT(CM85),CM86),1,0)</f>
        <v>0</v>
      </c>
      <c r="CR86" s="106">
        <f>IF(CQ86,CD86,CR85)</f>
        <v>42627</v>
      </c>
    </row>
    <row r="87" ht="15" customHeight="1">
      <c r="A87" s="99">
        <f>D87+S87+AI87+AY87+BO87+CE87</f>
        <v>0</v>
      </c>
      <c r="B87" s="100">
        <f>D87+S87+AI87+AY87</f>
        <v>0</v>
      </c>
      <c r="C87" s="101">
        <f>EDATE(C86,1)</f>
        <v>42749</v>
      </c>
      <c r="D87" s="94">
        <f>M86</f>
        <v>0</v>
      </c>
      <c r="E87" s="95">
        <f>E86</f>
        <v>0.0349</v>
      </c>
      <c r="F87" s="96">
        <f>D87*E87/12</f>
        <v>0</v>
      </c>
      <c r="G87" s="96">
        <f>G86</f>
        <v>285.44</v>
      </c>
      <c r="H87" s="71"/>
      <c r="I87" s="71">
        <f>I86</f>
        <v>763.87</v>
      </c>
      <c r="J87" s="96">
        <f>D87+F87-G87-H87-I87</f>
        <v>-1049.31</v>
      </c>
      <c r="K87" t="b" s="21">
        <f>IF(J87&gt;0,FALSE(),TRUE())</f>
        <v>1</v>
      </c>
      <c r="L87" s="96">
        <f>IF((D87+F87)&gt;(G87+H87+I87),(G87+H87+I87),(D87+F87))</f>
        <v>0</v>
      </c>
      <c r="M87" s="96">
        <f>IF(K87,0,J87)</f>
        <v>0</v>
      </c>
      <c r="N87" s="96">
        <f>IF(M87&gt;0,0,-J87)</f>
        <v>1049.31</v>
      </c>
      <c r="O87" s="102">
        <f>IF(AND(NOT(K86),K87),1,0)</f>
        <v>0</v>
      </c>
      <c r="P87" s="106">
        <f>IF(O87,C87,P86)</f>
        <v>40738</v>
      </c>
      <c r="Q87" s="104"/>
      <c r="R87" s="98">
        <f>EDATE(R86,1)</f>
        <v>42749</v>
      </c>
      <c r="S87" s="94">
        <f>AC86</f>
        <v>0</v>
      </c>
      <c r="T87" s="95">
        <f>T86</f>
        <v>0.109</v>
      </c>
      <c r="U87" s="96">
        <f>S87*T87/12</f>
        <v>0</v>
      </c>
      <c r="V87" s="96">
        <f>V86</f>
        <v>496</v>
      </c>
      <c r="W87" s="96">
        <f>N87</f>
        <v>1049.31</v>
      </c>
      <c r="X87" s="71"/>
      <c r="Y87" s="71">
        <f>Y86</f>
        <v>0</v>
      </c>
      <c r="Z87" s="96">
        <f>S87+U87-V87-W87-X87-Y87</f>
        <v>-1545.31</v>
      </c>
      <c r="AA87" t="b" s="21">
        <f>IF(Z87&gt;0,FALSE(),TRUE())</f>
        <v>1</v>
      </c>
      <c r="AB87" s="96">
        <f>IF((S87+U87)&gt;(W87+V87+X87+Y87),(W87+V87+X87+Y87),(S87+U87))</f>
        <v>0</v>
      </c>
      <c r="AC87" s="96">
        <f>IF(AA87,0,Z87)</f>
        <v>0</v>
      </c>
      <c r="AD87" s="96">
        <f>IF(AC87&gt;0,0,-Z87)</f>
        <v>1545.31</v>
      </c>
      <c r="AE87" s="102">
        <f>IF(AND(NOT(AA86),AA87),1,0)</f>
        <v>0</v>
      </c>
      <c r="AF87" s="106">
        <f>IF(AE87,R87,AF86)</f>
        <v>40953</v>
      </c>
      <c r="AG87" s="59"/>
      <c r="AH87" s="98">
        <f>EDATE(AH86,1)</f>
        <v>42749</v>
      </c>
      <c r="AI87" s="94">
        <f>AS86</f>
        <v>0</v>
      </c>
      <c r="AJ87" s="95">
        <f>AJ86</f>
        <v>0.089</v>
      </c>
      <c r="AK87" s="96">
        <f>AI87*AJ87/12</f>
        <v>0</v>
      </c>
      <c r="AL87" s="96">
        <f>AL86</f>
        <v>345</v>
      </c>
      <c r="AM87" s="96">
        <f>AD87</f>
        <v>1545.31</v>
      </c>
      <c r="AN87" s="71"/>
      <c r="AO87" s="71">
        <f>AO86</f>
        <v>0</v>
      </c>
      <c r="AP87" s="96">
        <f>AI87+AK87-AL87-AM87-AN87-AO87</f>
        <v>-1890.31</v>
      </c>
      <c r="AQ87" t="b" s="21">
        <f>IF(AP87&gt;0,FALSE(),TRUE())</f>
        <v>1</v>
      </c>
      <c r="AR87" s="96">
        <f>IF((AI87+AK87)&gt;(AM87+AL87+AN87+AO87),(AM87+AL87+AN87+AO87),(AI87+AK87))</f>
        <v>0</v>
      </c>
      <c r="AS87" s="96">
        <f>IF(AQ87,0,AP87)</f>
        <v>0</v>
      </c>
      <c r="AT87" s="96">
        <f>IF(AS87&gt;0,0,-AP87)</f>
        <v>1890.31</v>
      </c>
      <c r="AU87" s="102">
        <f>IF(AND(NOT(AQ86),AQ87),1,0)</f>
        <v>0</v>
      </c>
      <c r="AV87" s="106">
        <f>IF(AU87,AH87,AV86)</f>
        <v>41257</v>
      </c>
      <c r="AW87" s="105"/>
      <c r="AX87" s="98">
        <f>EDATE(AX86,1)</f>
        <v>42749</v>
      </c>
      <c r="AY87" s="94">
        <f>BI86</f>
        <v>0</v>
      </c>
      <c r="AZ87" s="95">
        <f>AZ86</f>
        <v>0.079</v>
      </c>
      <c r="BA87" s="96">
        <f>AY87*AZ87/12</f>
        <v>0</v>
      </c>
      <c r="BB87" s="96">
        <f>BB86</f>
        <v>428</v>
      </c>
      <c r="BC87" s="96">
        <f>AT87</f>
        <v>1890.31</v>
      </c>
      <c r="BD87" s="71"/>
      <c r="BE87" s="71">
        <f>BE86</f>
        <v>0</v>
      </c>
      <c r="BF87" s="96">
        <f>AY87+BA87-BB87-BC87-BD87-BE87</f>
        <v>-2318.31</v>
      </c>
      <c r="BG87" t="b" s="21">
        <f>IF(BF87&gt;0,FALSE(),TRUE())</f>
        <v>1</v>
      </c>
      <c r="BH87" s="96">
        <f>IF((AY87+BA87)&gt;(BC87+BB87+BD87+BE87),(BC87+BB87+BD87+BE87),(AY87+BA87))</f>
        <v>0</v>
      </c>
      <c r="BI87" s="96">
        <f>IF(BG87,0,BF87)</f>
        <v>0</v>
      </c>
      <c r="BJ87" s="96">
        <f>IF(BI87&gt;0,0,-BF87)</f>
        <v>2318.31</v>
      </c>
      <c r="BK87" s="102">
        <f>IF(AND(NOT(BG86),BG87),1,0)</f>
        <v>0</v>
      </c>
      <c r="BL87" s="106">
        <f>IF(BK87,AX87,BL86)</f>
        <v>41469</v>
      </c>
      <c r="BM87" s="105"/>
      <c r="BN87" s="98">
        <f>EDATE(BN86,1)</f>
        <v>42749</v>
      </c>
      <c r="BO87" s="94">
        <f>BY86</f>
        <v>0</v>
      </c>
      <c r="BP87" s="95">
        <f>BP86</f>
        <v>0.06619999999999999</v>
      </c>
      <c r="BQ87" s="96">
        <f>BO87*BP87/12</f>
        <v>0</v>
      </c>
      <c r="BR87" s="96">
        <f>BR86</f>
        <v>581.6900000000001</v>
      </c>
      <c r="BS87" s="96">
        <f>BJ87</f>
        <v>2318.31</v>
      </c>
      <c r="BT87" s="71"/>
      <c r="BU87" s="71">
        <f>BU86</f>
        <v>0</v>
      </c>
      <c r="BV87" s="96">
        <f>BO87+BQ87-BR87-BS87-BT87-BU87</f>
        <v>-2900</v>
      </c>
      <c r="BW87" t="b" s="21">
        <f>IF(BV87&gt;0,FALSE(),TRUE())</f>
        <v>1</v>
      </c>
      <c r="BX87" s="96">
        <f>IF((BO87+BQ87)&gt;(BS87+BR87+BT87+BU87),(BS87+BR87+BT87+BU87),(BO87+BQ87))</f>
        <v>0</v>
      </c>
      <c r="BY87" s="96">
        <f>IF(BW87,0,BV87)</f>
        <v>0</v>
      </c>
      <c r="BZ87" s="96">
        <f>IF(BY87&gt;0,0,-BV87)</f>
        <v>2900</v>
      </c>
      <c r="CA87" s="102">
        <f>IF(AND(NOT(BW86),BW87),1,0)</f>
        <v>0</v>
      </c>
      <c r="CB87" s="106">
        <f>IF(CA87,BN87,CB86)</f>
        <v>41896</v>
      </c>
      <c r="CC87" s="105"/>
      <c r="CD87" s="98">
        <f>EDATE(CD86,1)</f>
        <v>42749</v>
      </c>
      <c r="CE87" s="94">
        <f>CO86</f>
        <v>0</v>
      </c>
      <c r="CF87" s="95">
        <f>CF86</f>
        <v>0.05625</v>
      </c>
      <c r="CG87" s="96">
        <f>CE87*CF87/12</f>
        <v>0</v>
      </c>
      <c r="CH87" s="96">
        <f>CH86</f>
        <v>600</v>
      </c>
      <c r="CI87" s="96">
        <f>BZ87</f>
        <v>2900</v>
      </c>
      <c r="CJ87" s="71"/>
      <c r="CK87" s="71">
        <f>CK86</f>
        <v>0</v>
      </c>
      <c r="CL87" s="96">
        <f>CE87+CG87-CH87-CI87-CJ87-CK87</f>
        <v>-3500</v>
      </c>
      <c r="CM87" t="b" s="21">
        <f>IF(CL87&gt;0,FALSE(),TRUE())</f>
        <v>1</v>
      </c>
      <c r="CN87" s="96">
        <f>IF((CE87+CG87)&gt;(CI87+CH87+CJ87+CK87),(CI87+CH87+CJ87+CK87),(CE87+CG87))</f>
        <v>0</v>
      </c>
      <c r="CO87" s="96">
        <f>IF(CM87,0,CL87)</f>
        <v>0</v>
      </c>
      <c r="CP87" s="96">
        <f>IF(CO87&gt;0,0,-CL87)</f>
        <v>3500</v>
      </c>
      <c r="CQ87" s="102">
        <f>IF(AND(NOT(CM86),CM87),1,0)</f>
        <v>0</v>
      </c>
      <c r="CR87" s="106">
        <f>IF(CQ87,CD87,CR86)</f>
        <v>42627</v>
      </c>
    </row>
    <row r="88" ht="15" customHeight="1">
      <c r="A88" s="99">
        <f>D88+S88+AI88+AY88+BO88+CE88</f>
        <v>0</v>
      </c>
      <c r="B88" s="100">
        <f>D88+S88+AI88+AY88</f>
        <v>0</v>
      </c>
      <c r="C88" s="101">
        <f>EDATE(C87,1)</f>
        <v>42780</v>
      </c>
      <c r="D88" s="94">
        <f>M87</f>
        <v>0</v>
      </c>
      <c r="E88" s="95">
        <f>E87</f>
        <v>0.0349</v>
      </c>
      <c r="F88" s="96">
        <f>D88*E88/12</f>
        <v>0</v>
      </c>
      <c r="G88" s="96">
        <f>G87</f>
        <v>285.44</v>
      </c>
      <c r="H88" s="71"/>
      <c r="I88" s="71">
        <f>I87</f>
        <v>763.87</v>
      </c>
      <c r="J88" s="96">
        <f>D88+F88-G88-H88-I88</f>
        <v>-1049.31</v>
      </c>
      <c r="K88" t="b" s="21">
        <f>IF(J88&gt;0,FALSE(),TRUE())</f>
        <v>1</v>
      </c>
      <c r="L88" s="96">
        <f>IF((D88+F88)&gt;(G88+H88+I88),(G88+H88+I88),(D88+F88))</f>
        <v>0</v>
      </c>
      <c r="M88" s="96">
        <f>IF(K88,0,J88)</f>
        <v>0</v>
      </c>
      <c r="N88" s="96">
        <f>IF(M88&gt;0,0,-J88)</f>
        <v>1049.31</v>
      </c>
      <c r="O88" s="102">
        <f>IF(AND(NOT(K87),K88),1,0)</f>
        <v>0</v>
      </c>
      <c r="P88" s="106">
        <f>IF(O88,C88,P87)</f>
        <v>40738</v>
      </c>
      <c r="Q88" s="104"/>
      <c r="R88" s="98">
        <f>EDATE(R87,1)</f>
        <v>42780</v>
      </c>
      <c r="S88" s="94">
        <f>AC87</f>
        <v>0</v>
      </c>
      <c r="T88" s="95">
        <f>T87</f>
        <v>0.109</v>
      </c>
      <c r="U88" s="96">
        <f>S88*T88/12</f>
        <v>0</v>
      </c>
      <c r="V88" s="96">
        <f>V87</f>
        <v>496</v>
      </c>
      <c r="W88" s="96">
        <f>N88</f>
        <v>1049.31</v>
      </c>
      <c r="X88" s="71"/>
      <c r="Y88" s="71">
        <f>Y87</f>
        <v>0</v>
      </c>
      <c r="Z88" s="96">
        <f>S88+U88-V88-W88-X88-Y88</f>
        <v>-1545.31</v>
      </c>
      <c r="AA88" t="b" s="21">
        <f>IF(Z88&gt;0,FALSE(),TRUE())</f>
        <v>1</v>
      </c>
      <c r="AB88" s="96">
        <f>IF((S88+U88)&gt;(W88+V88+X88+Y88),(W88+V88+X88+Y88),(S88+U88))</f>
        <v>0</v>
      </c>
      <c r="AC88" s="96">
        <f>IF(AA88,0,Z88)</f>
        <v>0</v>
      </c>
      <c r="AD88" s="96">
        <f>IF(AC88&gt;0,0,-Z88)</f>
        <v>1545.31</v>
      </c>
      <c r="AE88" s="102">
        <f>IF(AND(NOT(AA87),AA88),1,0)</f>
        <v>0</v>
      </c>
      <c r="AF88" s="106">
        <f>IF(AE88,R88,AF87)</f>
        <v>40953</v>
      </c>
      <c r="AG88" s="59"/>
      <c r="AH88" s="98">
        <f>EDATE(AH87,1)</f>
        <v>42780</v>
      </c>
      <c r="AI88" s="94">
        <f>AS87</f>
        <v>0</v>
      </c>
      <c r="AJ88" s="95">
        <f>AJ87</f>
        <v>0.089</v>
      </c>
      <c r="AK88" s="96">
        <f>AI88*AJ88/12</f>
        <v>0</v>
      </c>
      <c r="AL88" s="96">
        <f>AL87</f>
        <v>345</v>
      </c>
      <c r="AM88" s="96">
        <f>AD88</f>
        <v>1545.31</v>
      </c>
      <c r="AN88" s="71"/>
      <c r="AO88" s="71">
        <f>AO87</f>
        <v>0</v>
      </c>
      <c r="AP88" s="96">
        <f>AI88+AK88-AL88-AM88-AN88-AO88</f>
        <v>-1890.31</v>
      </c>
      <c r="AQ88" t="b" s="21">
        <f>IF(AP88&gt;0,FALSE(),TRUE())</f>
        <v>1</v>
      </c>
      <c r="AR88" s="96">
        <f>IF((AI88+AK88)&gt;(AM88+AL88+AN88+AO88),(AM88+AL88+AN88+AO88),(AI88+AK88))</f>
        <v>0</v>
      </c>
      <c r="AS88" s="96">
        <f>IF(AQ88,0,AP88)</f>
        <v>0</v>
      </c>
      <c r="AT88" s="96">
        <f>IF(AS88&gt;0,0,-AP88)</f>
        <v>1890.31</v>
      </c>
      <c r="AU88" s="102">
        <f>IF(AND(NOT(AQ87),AQ88),1,0)</f>
        <v>0</v>
      </c>
      <c r="AV88" s="106">
        <f>IF(AU88,AH88,AV87)</f>
        <v>41257</v>
      </c>
      <c r="AW88" s="105"/>
      <c r="AX88" s="98">
        <f>EDATE(AX87,1)</f>
        <v>42780</v>
      </c>
      <c r="AY88" s="94">
        <f>BI87</f>
        <v>0</v>
      </c>
      <c r="AZ88" s="95">
        <f>AZ87</f>
        <v>0.079</v>
      </c>
      <c r="BA88" s="96">
        <f>AY88*AZ88/12</f>
        <v>0</v>
      </c>
      <c r="BB88" s="96">
        <f>BB87</f>
        <v>428</v>
      </c>
      <c r="BC88" s="96">
        <f>AT88</f>
        <v>1890.31</v>
      </c>
      <c r="BD88" s="71"/>
      <c r="BE88" s="71">
        <f>BE87</f>
        <v>0</v>
      </c>
      <c r="BF88" s="96">
        <f>AY88+BA88-BB88-BC88-BD88-BE88</f>
        <v>-2318.31</v>
      </c>
      <c r="BG88" t="b" s="21">
        <f>IF(BF88&gt;0,FALSE(),TRUE())</f>
        <v>1</v>
      </c>
      <c r="BH88" s="96">
        <f>IF((AY88+BA88)&gt;(BC88+BB88+BD88+BE88),(BC88+BB88+BD88+BE88),(AY88+BA88))</f>
        <v>0</v>
      </c>
      <c r="BI88" s="96">
        <f>IF(BG88,0,BF88)</f>
        <v>0</v>
      </c>
      <c r="BJ88" s="96">
        <f>IF(BI88&gt;0,0,-BF88)</f>
        <v>2318.31</v>
      </c>
      <c r="BK88" s="102">
        <f>IF(AND(NOT(BG87),BG88),1,0)</f>
        <v>0</v>
      </c>
      <c r="BL88" s="106">
        <f>IF(BK88,AX88,BL87)</f>
        <v>41469</v>
      </c>
      <c r="BM88" s="105"/>
      <c r="BN88" s="98">
        <f>EDATE(BN87,1)</f>
        <v>42780</v>
      </c>
      <c r="BO88" s="94">
        <f>BY87</f>
        <v>0</v>
      </c>
      <c r="BP88" s="95">
        <f>BP87</f>
        <v>0.06619999999999999</v>
      </c>
      <c r="BQ88" s="96">
        <f>BO88*BP88/12</f>
        <v>0</v>
      </c>
      <c r="BR88" s="96">
        <f>BR87</f>
        <v>581.6900000000001</v>
      </c>
      <c r="BS88" s="96">
        <f>BJ88</f>
        <v>2318.31</v>
      </c>
      <c r="BT88" s="71"/>
      <c r="BU88" s="71">
        <f>BU87</f>
        <v>0</v>
      </c>
      <c r="BV88" s="96">
        <f>BO88+BQ88-BR88-BS88-BT88-BU88</f>
        <v>-2900</v>
      </c>
      <c r="BW88" t="b" s="21">
        <f>IF(BV88&gt;0,FALSE(),TRUE())</f>
        <v>1</v>
      </c>
      <c r="BX88" s="96">
        <f>IF((BO88+BQ88)&gt;(BS88+BR88+BT88+BU88),(BS88+BR88+BT88+BU88),(BO88+BQ88))</f>
        <v>0</v>
      </c>
      <c r="BY88" s="96">
        <f>IF(BW88,0,BV88)</f>
        <v>0</v>
      </c>
      <c r="BZ88" s="96">
        <f>IF(BY88&gt;0,0,-BV88)</f>
        <v>2900</v>
      </c>
      <c r="CA88" s="102">
        <f>IF(AND(NOT(BW87),BW88),1,0)</f>
        <v>0</v>
      </c>
      <c r="CB88" s="106">
        <f>IF(CA88,BN88,CB87)</f>
        <v>41896</v>
      </c>
      <c r="CC88" s="105"/>
      <c r="CD88" s="98">
        <f>EDATE(CD87,1)</f>
        <v>42780</v>
      </c>
      <c r="CE88" s="94">
        <f>CO87</f>
        <v>0</v>
      </c>
      <c r="CF88" s="95">
        <f>CF87</f>
        <v>0.05625</v>
      </c>
      <c r="CG88" s="96">
        <f>CE88*CF88/12</f>
        <v>0</v>
      </c>
      <c r="CH88" s="96">
        <f>CH87</f>
        <v>600</v>
      </c>
      <c r="CI88" s="96">
        <f>BZ88</f>
        <v>2900</v>
      </c>
      <c r="CJ88" s="71"/>
      <c r="CK88" s="71">
        <f>CK87</f>
        <v>0</v>
      </c>
      <c r="CL88" s="96">
        <f>CE88+CG88-CH88-CI88-CJ88-CK88</f>
        <v>-3500</v>
      </c>
      <c r="CM88" t="b" s="21">
        <f>IF(CL88&gt;0,FALSE(),TRUE())</f>
        <v>1</v>
      </c>
      <c r="CN88" s="96">
        <f>IF((CE88+CG88)&gt;(CI88+CH88+CJ88+CK88),(CI88+CH88+CJ88+CK88),(CE88+CG88))</f>
        <v>0</v>
      </c>
      <c r="CO88" s="96">
        <f>IF(CM88,0,CL88)</f>
        <v>0</v>
      </c>
      <c r="CP88" s="96">
        <f>IF(CO88&gt;0,0,-CL88)</f>
        <v>3500</v>
      </c>
      <c r="CQ88" s="102">
        <f>IF(AND(NOT(CM87),CM88),1,0)</f>
        <v>0</v>
      </c>
      <c r="CR88" s="106">
        <f>IF(CQ88,CD88,CR87)</f>
        <v>42627</v>
      </c>
    </row>
    <row r="89" ht="15" customHeight="1">
      <c r="A89" s="99">
        <f>D89+S89+AI89+AY89+BO89+CE89</f>
        <v>0</v>
      </c>
      <c r="B89" s="100">
        <f>D89+S89+AI89+AY89</f>
        <v>0</v>
      </c>
      <c r="C89" s="101">
        <f>EDATE(C88,1)</f>
        <v>42808</v>
      </c>
      <c r="D89" s="94">
        <f>M88</f>
        <v>0</v>
      </c>
      <c r="E89" s="95">
        <f>E88</f>
        <v>0.0349</v>
      </c>
      <c r="F89" s="96">
        <f>D89*E89/12</f>
        <v>0</v>
      </c>
      <c r="G89" s="96">
        <f>G88</f>
        <v>285.44</v>
      </c>
      <c r="H89" s="71"/>
      <c r="I89" s="71">
        <f>I88</f>
        <v>763.87</v>
      </c>
      <c r="J89" s="96">
        <f>D89+F89-G89-H89-I89</f>
        <v>-1049.31</v>
      </c>
      <c r="K89" t="b" s="21">
        <f>IF(J89&gt;0,FALSE(),TRUE())</f>
        <v>1</v>
      </c>
      <c r="L89" s="96">
        <f>IF((D89+F89)&gt;(G89+H89+I89),(G89+H89+I89),(D89+F89))</f>
        <v>0</v>
      </c>
      <c r="M89" s="96">
        <f>IF(K89,0,J89)</f>
        <v>0</v>
      </c>
      <c r="N89" s="96">
        <f>IF(M89&gt;0,0,-J89)</f>
        <v>1049.31</v>
      </c>
      <c r="O89" s="102">
        <f>IF(AND(NOT(K88),K89),1,0)</f>
        <v>0</v>
      </c>
      <c r="P89" s="106">
        <f>IF(O89,C89,P88)</f>
        <v>40738</v>
      </c>
      <c r="Q89" s="104"/>
      <c r="R89" s="98">
        <f>EDATE(R88,1)</f>
        <v>42808</v>
      </c>
      <c r="S89" s="94">
        <f>AC88</f>
        <v>0</v>
      </c>
      <c r="T89" s="95">
        <f>T88</f>
        <v>0.109</v>
      </c>
      <c r="U89" s="96">
        <f>S89*T89/12</f>
        <v>0</v>
      </c>
      <c r="V89" s="96">
        <f>V88</f>
        <v>496</v>
      </c>
      <c r="W89" s="96">
        <f>N89</f>
        <v>1049.31</v>
      </c>
      <c r="X89" s="71"/>
      <c r="Y89" s="71">
        <f>Y88</f>
        <v>0</v>
      </c>
      <c r="Z89" s="96">
        <f>S89+U89-V89-W89-X89-Y89</f>
        <v>-1545.31</v>
      </c>
      <c r="AA89" t="b" s="21">
        <f>IF(Z89&gt;0,FALSE(),TRUE())</f>
        <v>1</v>
      </c>
      <c r="AB89" s="96">
        <f>IF((S89+U89)&gt;(W89+V89+X89+Y89),(W89+V89+X89+Y89),(S89+U89))</f>
        <v>0</v>
      </c>
      <c r="AC89" s="96">
        <f>IF(AA89,0,Z89)</f>
        <v>0</v>
      </c>
      <c r="AD89" s="96">
        <f>IF(AC89&gt;0,0,-Z89)</f>
        <v>1545.31</v>
      </c>
      <c r="AE89" s="102">
        <f>IF(AND(NOT(AA88),AA89),1,0)</f>
        <v>0</v>
      </c>
      <c r="AF89" s="106">
        <f>IF(AE89,R89,AF88)</f>
        <v>40953</v>
      </c>
      <c r="AG89" s="59"/>
      <c r="AH89" s="98">
        <f>EDATE(AH88,1)</f>
        <v>42808</v>
      </c>
      <c r="AI89" s="94">
        <f>AS88</f>
        <v>0</v>
      </c>
      <c r="AJ89" s="95">
        <f>AJ88</f>
        <v>0.089</v>
      </c>
      <c r="AK89" s="96">
        <f>AI89*AJ89/12</f>
        <v>0</v>
      </c>
      <c r="AL89" s="96">
        <f>AL88</f>
        <v>345</v>
      </c>
      <c r="AM89" s="96">
        <f>AD89</f>
        <v>1545.31</v>
      </c>
      <c r="AN89" s="71"/>
      <c r="AO89" s="71">
        <f>AO88</f>
        <v>0</v>
      </c>
      <c r="AP89" s="96">
        <f>AI89+AK89-AL89-AM89-AN89-AO89</f>
        <v>-1890.31</v>
      </c>
      <c r="AQ89" t="b" s="21">
        <f>IF(AP89&gt;0,FALSE(),TRUE())</f>
        <v>1</v>
      </c>
      <c r="AR89" s="96">
        <f>IF((AI89+AK89)&gt;(AM89+AL89+AN89+AO89),(AM89+AL89+AN89+AO89),(AI89+AK89))</f>
        <v>0</v>
      </c>
      <c r="AS89" s="96">
        <f>IF(AQ89,0,AP89)</f>
        <v>0</v>
      </c>
      <c r="AT89" s="96">
        <f>IF(AS89&gt;0,0,-AP89)</f>
        <v>1890.31</v>
      </c>
      <c r="AU89" s="102">
        <f>IF(AND(NOT(AQ88),AQ89),1,0)</f>
        <v>0</v>
      </c>
      <c r="AV89" s="106">
        <f>IF(AU89,AH89,AV88)</f>
        <v>41257</v>
      </c>
      <c r="AW89" s="105"/>
      <c r="AX89" s="98">
        <f>EDATE(AX88,1)</f>
        <v>42808</v>
      </c>
      <c r="AY89" s="94">
        <f>BI88</f>
        <v>0</v>
      </c>
      <c r="AZ89" s="95">
        <f>AZ88</f>
        <v>0.079</v>
      </c>
      <c r="BA89" s="96">
        <f>AY89*AZ89/12</f>
        <v>0</v>
      </c>
      <c r="BB89" s="96">
        <f>BB88</f>
        <v>428</v>
      </c>
      <c r="BC89" s="96">
        <f>AT89</f>
        <v>1890.31</v>
      </c>
      <c r="BD89" s="71"/>
      <c r="BE89" s="71">
        <f>BE88</f>
        <v>0</v>
      </c>
      <c r="BF89" s="96">
        <f>AY89+BA89-BB89-BC89-BD89-BE89</f>
        <v>-2318.31</v>
      </c>
      <c r="BG89" t="b" s="21">
        <f>IF(BF89&gt;0,FALSE(),TRUE())</f>
        <v>1</v>
      </c>
      <c r="BH89" s="96">
        <f>IF((AY89+BA89)&gt;(BC89+BB89+BD89+BE89),(BC89+BB89+BD89+BE89),(AY89+BA89))</f>
        <v>0</v>
      </c>
      <c r="BI89" s="96">
        <f>IF(BG89,0,BF89)</f>
        <v>0</v>
      </c>
      <c r="BJ89" s="96">
        <f>IF(BI89&gt;0,0,-BF89)</f>
        <v>2318.31</v>
      </c>
      <c r="BK89" s="102">
        <f>IF(AND(NOT(BG88),BG89),1,0)</f>
        <v>0</v>
      </c>
      <c r="BL89" s="106">
        <f>IF(BK89,AX89,BL88)</f>
        <v>41469</v>
      </c>
      <c r="BM89" s="105"/>
      <c r="BN89" s="98">
        <f>EDATE(BN88,1)</f>
        <v>42808</v>
      </c>
      <c r="BO89" s="94">
        <f>BY88</f>
        <v>0</v>
      </c>
      <c r="BP89" s="95">
        <f>BP88</f>
        <v>0.06619999999999999</v>
      </c>
      <c r="BQ89" s="96">
        <f>BO89*BP89/12</f>
        <v>0</v>
      </c>
      <c r="BR89" s="96">
        <f>BR88</f>
        <v>581.6900000000001</v>
      </c>
      <c r="BS89" s="96">
        <f>BJ89</f>
        <v>2318.31</v>
      </c>
      <c r="BT89" s="71"/>
      <c r="BU89" s="71">
        <f>BU88</f>
        <v>0</v>
      </c>
      <c r="BV89" s="96">
        <f>BO89+BQ89-BR89-BS89-BT89-BU89</f>
        <v>-2900</v>
      </c>
      <c r="BW89" t="b" s="21">
        <f>IF(BV89&gt;0,FALSE(),TRUE())</f>
        <v>1</v>
      </c>
      <c r="BX89" s="96">
        <f>IF((BO89+BQ89)&gt;(BS89+BR89+BT89+BU89),(BS89+BR89+BT89+BU89),(BO89+BQ89))</f>
        <v>0</v>
      </c>
      <c r="BY89" s="96">
        <f>IF(BW89,0,BV89)</f>
        <v>0</v>
      </c>
      <c r="BZ89" s="96">
        <f>IF(BY89&gt;0,0,-BV89)</f>
        <v>2900</v>
      </c>
      <c r="CA89" s="102">
        <f>IF(AND(NOT(BW88),BW89),1,0)</f>
        <v>0</v>
      </c>
      <c r="CB89" s="106">
        <f>IF(CA89,BN89,CB88)</f>
        <v>41896</v>
      </c>
      <c r="CC89" s="105"/>
      <c r="CD89" s="98">
        <f>EDATE(CD88,1)</f>
        <v>42808</v>
      </c>
      <c r="CE89" s="94">
        <f>CO88</f>
        <v>0</v>
      </c>
      <c r="CF89" s="95">
        <f>CF88</f>
        <v>0.05625</v>
      </c>
      <c r="CG89" s="96">
        <f>CE89*CF89/12</f>
        <v>0</v>
      </c>
      <c r="CH89" s="96">
        <f>CH88</f>
        <v>600</v>
      </c>
      <c r="CI89" s="96">
        <f>BZ89</f>
        <v>2900</v>
      </c>
      <c r="CJ89" s="71"/>
      <c r="CK89" s="71">
        <f>CK88</f>
        <v>0</v>
      </c>
      <c r="CL89" s="96">
        <f>CE89+CG89-CH89-CI89-CJ89-CK89</f>
        <v>-3500</v>
      </c>
      <c r="CM89" t="b" s="21">
        <f>IF(CL89&gt;0,FALSE(),TRUE())</f>
        <v>1</v>
      </c>
      <c r="CN89" s="96">
        <f>IF((CE89+CG89)&gt;(CI89+CH89+CJ89+CK89),(CI89+CH89+CJ89+CK89),(CE89+CG89))</f>
        <v>0</v>
      </c>
      <c r="CO89" s="96">
        <f>IF(CM89,0,CL89)</f>
        <v>0</v>
      </c>
      <c r="CP89" s="96">
        <f>IF(CO89&gt;0,0,-CL89)</f>
        <v>3500</v>
      </c>
      <c r="CQ89" s="102">
        <f>IF(AND(NOT(CM88),CM89),1,0)</f>
        <v>0</v>
      </c>
      <c r="CR89" s="106">
        <f>IF(CQ89,CD89,CR88)</f>
        <v>42627</v>
      </c>
    </row>
    <row r="90" ht="15" customHeight="1">
      <c r="A90" s="99">
        <f>D90+S90+AI90+AY90+BO90+CE90</f>
        <v>0</v>
      </c>
      <c r="B90" s="100">
        <f>D90+S90+AI90+AY90</f>
        <v>0</v>
      </c>
      <c r="C90" s="101">
        <f>EDATE(C89,1)</f>
        <v>42839</v>
      </c>
      <c r="D90" s="94">
        <f>M89</f>
        <v>0</v>
      </c>
      <c r="E90" s="95">
        <f>E89</f>
        <v>0.0349</v>
      </c>
      <c r="F90" s="96">
        <f>D90*E90/12</f>
        <v>0</v>
      </c>
      <c r="G90" s="96">
        <f>G89</f>
        <v>285.44</v>
      </c>
      <c r="H90" s="71"/>
      <c r="I90" s="71">
        <f>I89</f>
        <v>763.87</v>
      </c>
      <c r="J90" s="96">
        <f>D90+F90-G90-H90-I90</f>
        <v>-1049.31</v>
      </c>
      <c r="K90" t="b" s="21">
        <f>IF(J90&gt;0,FALSE(),TRUE())</f>
        <v>1</v>
      </c>
      <c r="L90" s="96">
        <f>IF((D90+F90)&gt;(G90+H90+I90),(G90+H90+I90),(D90+F90))</f>
        <v>0</v>
      </c>
      <c r="M90" s="96">
        <f>IF(K90,0,J90)</f>
        <v>0</v>
      </c>
      <c r="N90" s="96">
        <f>IF(M90&gt;0,0,-J90)</f>
        <v>1049.31</v>
      </c>
      <c r="O90" s="102">
        <f>IF(AND(NOT(K89),K90),1,0)</f>
        <v>0</v>
      </c>
      <c r="P90" s="106">
        <f>IF(O90,C90,P89)</f>
        <v>40738</v>
      </c>
      <c r="Q90" s="104"/>
      <c r="R90" s="98">
        <f>EDATE(R89,1)</f>
        <v>42839</v>
      </c>
      <c r="S90" s="94">
        <f>AC89</f>
        <v>0</v>
      </c>
      <c r="T90" s="95">
        <f>T89</f>
        <v>0.109</v>
      </c>
      <c r="U90" s="96">
        <f>S90*T90/12</f>
        <v>0</v>
      </c>
      <c r="V90" s="96">
        <f>V89</f>
        <v>496</v>
      </c>
      <c r="W90" s="96">
        <f>N90</f>
        <v>1049.31</v>
      </c>
      <c r="X90" s="71"/>
      <c r="Y90" s="71">
        <f>Y89</f>
        <v>0</v>
      </c>
      <c r="Z90" s="96">
        <f>S90+U90-V90-W90-X90-Y90</f>
        <v>-1545.31</v>
      </c>
      <c r="AA90" t="b" s="21">
        <f>IF(Z90&gt;0,FALSE(),TRUE())</f>
        <v>1</v>
      </c>
      <c r="AB90" s="96">
        <f>IF((S90+U90)&gt;(W90+V90+X90+Y90),(W90+V90+X90+Y90),(S90+U90))</f>
        <v>0</v>
      </c>
      <c r="AC90" s="96">
        <f>IF(AA90,0,Z90)</f>
        <v>0</v>
      </c>
      <c r="AD90" s="96">
        <f>IF(AC90&gt;0,0,-Z90)</f>
        <v>1545.31</v>
      </c>
      <c r="AE90" s="102">
        <f>IF(AND(NOT(AA89),AA90),1,0)</f>
        <v>0</v>
      </c>
      <c r="AF90" s="106">
        <f>IF(AE90,R90,AF89)</f>
        <v>40953</v>
      </c>
      <c r="AG90" s="59"/>
      <c r="AH90" s="98">
        <f>EDATE(AH89,1)</f>
        <v>42839</v>
      </c>
      <c r="AI90" s="94">
        <f>AS89</f>
        <v>0</v>
      </c>
      <c r="AJ90" s="95">
        <f>AJ89</f>
        <v>0.089</v>
      </c>
      <c r="AK90" s="96">
        <f>AI90*AJ90/12</f>
        <v>0</v>
      </c>
      <c r="AL90" s="96">
        <f>AL89</f>
        <v>345</v>
      </c>
      <c r="AM90" s="96">
        <f>AD90</f>
        <v>1545.31</v>
      </c>
      <c r="AN90" s="71"/>
      <c r="AO90" s="71">
        <f>AO89</f>
        <v>0</v>
      </c>
      <c r="AP90" s="96">
        <f>AI90+AK90-AL90-AM90-AN90-AO90</f>
        <v>-1890.31</v>
      </c>
      <c r="AQ90" t="b" s="21">
        <f>IF(AP90&gt;0,FALSE(),TRUE())</f>
        <v>1</v>
      </c>
      <c r="AR90" s="96">
        <f>IF((AI90+AK90)&gt;(AM90+AL90+AN90+AO90),(AM90+AL90+AN90+AO90),(AI90+AK90))</f>
        <v>0</v>
      </c>
      <c r="AS90" s="96">
        <f>IF(AQ90,0,AP90)</f>
        <v>0</v>
      </c>
      <c r="AT90" s="96">
        <f>IF(AS90&gt;0,0,-AP90)</f>
        <v>1890.31</v>
      </c>
      <c r="AU90" s="102">
        <f>IF(AND(NOT(AQ89),AQ90),1,0)</f>
        <v>0</v>
      </c>
      <c r="AV90" s="106">
        <f>IF(AU90,AH90,AV89)</f>
        <v>41257</v>
      </c>
      <c r="AW90" s="105"/>
      <c r="AX90" s="98">
        <f>EDATE(AX89,1)</f>
        <v>42839</v>
      </c>
      <c r="AY90" s="94">
        <f>BI89</f>
        <v>0</v>
      </c>
      <c r="AZ90" s="95">
        <f>AZ89</f>
        <v>0.079</v>
      </c>
      <c r="BA90" s="96">
        <f>AY90*AZ90/12</f>
        <v>0</v>
      </c>
      <c r="BB90" s="96">
        <f>BB89</f>
        <v>428</v>
      </c>
      <c r="BC90" s="96">
        <f>AT90</f>
        <v>1890.31</v>
      </c>
      <c r="BD90" s="71"/>
      <c r="BE90" s="71">
        <f>BE89</f>
        <v>0</v>
      </c>
      <c r="BF90" s="96">
        <f>AY90+BA90-BB90-BC90-BD90-BE90</f>
        <v>-2318.31</v>
      </c>
      <c r="BG90" t="b" s="21">
        <f>IF(BF90&gt;0,FALSE(),TRUE())</f>
        <v>1</v>
      </c>
      <c r="BH90" s="96">
        <f>IF((AY90+BA90)&gt;(BC90+BB90+BD90+BE90),(BC90+BB90+BD90+BE90),(AY90+BA90))</f>
        <v>0</v>
      </c>
      <c r="BI90" s="96">
        <f>IF(BG90,0,BF90)</f>
        <v>0</v>
      </c>
      <c r="BJ90" s="96">
        <f>IF(BI90&gt;0,0,-BF90)</f>
        <v>2318.31</v>
      </c>
      <c r="BK90" s="102">
        <f>IF(AND(NOT(BG89),BG90),1,0)</f>
        <v>0</v>
      </c>
      <c r="BL90" s="106">
        <f>IF(BK90,AX90,BL89)</f>
        <v>41469</v>
      </c>
      <c r="BM90" s="105"/>
      <c r="BN90" s="98">
        <f>EDATE(BN89,1)</f>
        <v>42839</v>
      </c>
      <c r="BO90" s="94">
        <f>BY89</f>
        <v>0</v>
      </c>
      <c r="BP90" s="95">
        <f>BP89</f>
        <v>0.06619999999999999</v>
      </c>
      <c r="BQ90" s="96">
        <f>BO90*BP90/12</f>
        <v>0</v>
      </c>
      <c r="BR90" s="96">
        <f>BR89</f>
        <v>581.6900000000001</v>
      </c>
      <c r="BS90" s="96">
        <f>BJ90</f>
        <v>2318.31</v>
      </c>
      <c r="BT90" s="71"/>
      <c r="BU90" s="71">
        <f>BU89</f>
        <v>0</v>
      </c>
      <c r="BV90" s="96">
        <f>BO90+BQ90-BR90-BS90-BT90-BU90</f>
        <v>-2900</v>
      </c>
      <c r="BW90" t="b" s="21">
        <f>IF(BV90&gt;0,FALSE(),TRUE())</f>
        <v>1</v>
      </c>
      <c r="BX90" s="96">
        <f>IF((BO90+BQ90)&gt;(BS90+BR90+BT90+BU90),(BS90+BR90+BT90+BU90),(BO90+BQ90))</f>
        <v>0</v>
      </c>
      <c r="BY90" s="96">
        <f>IF(BW90,0,BV90)</f>
        <v>0</v>
      </c>
      <c r="BZ90" s="96">
        <f>IF(BY90&gt;0,0,-BV90)</f>
        <v>2900</v>
      </c>
      <c r="CA90" s="102">
        <f>IF(AND(NOT(BW89),BW90),1,0)</f>
        <v>0</v>
      </c>
      <c r="CB90" s="106">
        <f>IF(CA90,BN90,CB89)</f>
        <v>41896</v>
      </c>
      <c r="CC90" s="105"/>
      <c r="CD90" s="98">
        <f>EDATE(CD89,1)</f>
        <v>42839</v>
      </c>
      <c r="CE90" s="94">
        <f>CO89</f>
        <v>0</v>
      </c>
      <c r="CF90" s="95">
        <f>CF89</f>
        <v>0.05625</v>
      </c>
      <c r="CG90" s="96">
        <f>CE90*CF90/12</f>
        <v>0</v>
      </c>
      <c r="CH90" s="96">
        <f>CH89</f>
        <v>600</v>
      </c>
      <c r="CI90" s="96">
        <f>BZ90</f>
        <v>2900</v>
      </c>
      <c r="CJ90" s="71"/>
      <c r="CK90" s="71">
        <f>CK89</f>
        <v>0</v>
      </c>
      <c r="CL90" s="96">
        <f>CE90+CG90-CH90-CI90-CJ90-CK90</f>
        <v>-3500</v>
      </c>
      <c r="CM90" t="b" s="21">
        <f>IF(CL90&gt;0,FALSE(),TRUE())</f>
        <v>1</v>
      </c>
      <c r="CN90" s="96">
        <f>IF((CE90+CG90)&gt;(CI90+CH90+CJ90+CK90),(CI90+CH90+CJ90+CK90),(CE90+CG90))</f>
        <v>0</v>
      </c>
      <c r="CO90" s="96">
        <f>IF(CM90,0,CL90)</f>
        <v>0</v>
      </c>
      <c r="CP90" s="96">
        <f>IF(CO90&gt;0,0,-CL90)</f>
        <v>3500</v>
      </c>
      <c r="CQ90" s="102">
        <f>IF(AND(NOT(CM89),CM90),1,0)</f>
        <v>0</v>
      </c>
      <c r="CR90" s="106">
        <f>IF(CQ90,CD90,CR89)</f>
        <v>42627</v>
      </c>
    </row>
    <row r="91" ht="15" customHeight="1">
      <c r="A91" s="99">
        <f>D91+S91+AI91+AY91+BO91+CE91</f>
        <v>0</v>
      </c>
      <c r="B91" s="100">
        <f>D91+S91+AI91+AY91</f>
        <v>0</v>
      </c>
      <c r="C91" s="101">
        <f>EDATE(C90,1)</f>
        <v>42869</v>
      </c>
      <c r="D91" s="94">
        <f>M90</f>
        <v>0</v>
      </c>
      <c r="E91" s="95">
        <f>E90</f>
        <v>0.0349</v>
      </c>
      <c r="F91" s="96">
        <f>D91*E91/12</f>
        <v>0</v>
      </c>
      <c r="G91" s="96">
        <f>G90</f>
        <v>285.44</v>
      </c>
      <c r="H91" s="71"/>
      <c r="I91" s="71">
        <f>I90</f>
        <v>763.87</v>
      </c>
      <c r="J91" s="96">
        <f>D91+F91-G91-H91-I91</f>
        <v>-1049.31</v>
      </c>
      <c r="K91" t="b" s="21">
        <f>IF(J91&gt;0,FALSE(),TRUE())</f>
        <v>1</v>
      </c>
      <c r="L91" s="96">
        <f>IF((D91+F91)&gt;(G91+H91+I91),(G91+H91+I91),(D91+F91))</f>
        <v>0</v>
      </c>
      <c r="M91" s="96">
        <f>IF(K91,0,J91)</f>
        <v>0</v>
      </c>
      <c r="N91" s="96">
        <f>IF(M91&gt;0,0,-J91)</f>
        <v>1049.31</v>
      </c>
      <c r="O91" s="102">
        <f>IF(AND(NOT(K90),K91),1,0)</f>
        <v>0</v>
      </c>
      <c r="P91" s="106">
        <f>IF(O91,C91,P90)</f>
        <v>40738</v>
      </c>
      <c r="Q91" s="104"/>
      <c r="R91" s="98">
        <f>EDATE(R90,1)</f>
        <v>42869</v>
      </c>
      <c r="S91" s="94">
        <f>AC90</f>
        <v>0</v>
      </c>
      <c r="T91" s="95">
        <f>T90</f>
        <v>0.109</v>
      </c>
      <c r="U91" s="96">
        <f>S91*T91/12</f>
        <v>0</v>
      </c>
      <c r="V91" s="96">
        <f>V90</f>
        <v>496</v>
      </c>
      <c r="W91" s="96">
        <f>N91</f>
        <v>1049.31</v>
      </c>
      <c r="X91" s="71"/>
      <c r="Y91" s="71">
        <f>Y90</f>
        <v>0</v>
      </c>
      <c r="Z91" s="96">
        <f>S91+U91-V91-W91-X91-Y91</f>
        <v>-1545.31</v>
      </c>
      <c r="AA91" t="b" s="21">
        <f>IF(Z91&gt;0,FALSE(),TRUE())</f>
        <v>1</v>
      </c>
      <c r="AB91" s="96">
        <f>IF((S91+U91)&gt;(W91+V91+X91+Y91),(W91+V91+X91+Y91),(S91+U91))</f>
        <v>0</v>
      </c>
      <c r="AC91" s="96">
        <f>IF(AA91,0,Z91)</f>
        <v>0</v>
      </c>
      <c r="AD91" s="96">
        <f>IF(AC91&gt;0,0,-Z91)</f>
        <v>1545.31</v>
      </c>
      <c r="AE91" s="102">
        <f>IF(AND(NOT(AA90),AA91),1,0)</f>
        <v>0</v>
      </c>
      <c r="AF91" s="106">
        <f>IF(AE91,R91,AF90)</f>
        <v>40953</v>
      </c>
      <c r="AG91" s="59"/>
      <c r="AH91" s="98">
        <f>EDATE(AH90,1)</f>
        <v>42869</v>
      </c>
      <c r="AI91" s="94">
        <f>AS90</f>
        <v>0</v>
      </c>
      <c r="AJ91" s="95">
        <f>AJ90</f>
        <v>0.089</v>
      </c>
      <c r="AK91" s="96">
        <f>AI91*AJ91/12</f>
        <v>0</v>
      </c>
      <c r="AL91" s="96">
        <f>AL90</f>
        <v>345</v>
      </c>
      <c r="AM91" s="96">
        <f>AD91</f>
        <v>1545.31</v>
      </c>
      <c r="AN91" s="71"/>
      <c r="AO91" s="71">
        <f>AO90</f>
        <v>0</v>
      </c>
      <c r="AP91" s="96">
        <f>AI91+AK91-AL91-AM91-AN91-AO91</f>
        <v>-1890.31</v>
      </c>
      <c r="AQ91" t="b" s="21">
        <f>IF(AP91&gt;0,FALSE(),TRUE())</f>
        <v>1</v>
      </c>
      <c r="AR91" s="96">
        <f>IF((AI91+AK91)&gt;(AM91+AL91+AN91+AO91),(AM91+AL91+AN91+AO91),(AI91+AK91))</f>
        <v>0</v>
      </c>
      <c r="AS91" s="96">
        <f>IF(AQ91,0,AP91)</f>
        <v>0</v>
      </c>
      <c r="AT91" s="96">
        <f>IF(AS91&gt;0,0,-AP91)</f>
        <v>1890.31</v>
      </c>
      <c r="AU91" s="102">
        <f>IF(AND(NOT(AQ90),AQ91),1,0)</f>
        <v>0</v>
      </c>
      <c r="AV91" s="106">
        <f>IF(AU91,AH91,AV90)</f>
        <v>41257</v>
      </c>
      <c r="AW91" s="105"/>
      <c r="AX91" s="98">
        <f>EDATE(AX90,1)</f>
        <v>42869</v>
      </c>
      <c r="AY91" s="94">
        <f>BI90</f>
        <v>0</v>
      </c>
      <c r="AZ91" s="95">
        <f>AZ90</f>
        <v>0.079</v>
      </c>
      <c r="BA91" s="96">
        <f>AY91*AZ91/12</f>
        <v>0</v>
      </c>
      <c r="BB91" s="96">
        <f>BB90</f>
        <v>428</v>
      </c>
      <c r="BC91" s="96">
        <f>AT91</f>
        <v>1890.31</v>
      </c>
      <c r="BD91" s="71"/>
      <c r="BE91" s="71">
        <f>BE90</f>
        <v>0</v>
      </c>
      <c r="BF91" s="96">
        <f>AY91+BA91-BB91-BC91-BD91-BE91</f>
        <v>-2318.31</v>
      </c>
      <c r="BG91" t="b" s="21">
        <f>IF(BF91&gt;0,FALSE(),TRUE())</f>
        <v>1</v>
      </c>
      <c r="BH91" s="96">
        <f>IF((AY91+BA91)&gt;(BC91+BB91+BD91+BE91),(BC91+BB91+BD91+BE91),(AY91+BA91))</f>
        <v>0</v>
      </c>
      <c r="BI91" s="96">
        <f>IF(BG91,0,BF91)</f>
        <v>0</v>
      </c>
      <c r="BJ91" s="96">
        <f>IF(BI91&gt;0,0,-BF91)</f>
        <v>2318.31</v>
      </c>
      <c r="BK91" s="102">
        <f>IF(AND(NOT(BG90),BG91),1,0)</f>
        <v>0</v>
      </c>
      <c r="BL91" s="106">
        <f>IF(BK91,AX91,BL90)</f>
        <v>41469</v>
      </c>
      <c r="BM91" s="105"/>
      <c r="BN91" s="98">
        <f>EDATE(BN90,1)</f>
        <v>42869</v>
      </c>
      <c r="BO91" s="94">
        <f>BY90</f>
        <v>0</v>
      </c>
      <c r="BP91" s="95">
        <f>BP90</f>
        <v>0.06619999999999999</v>
      </c>
      <c r="BQ91" s="96">
        <f>BO91*BP91/12</f>
        <v>0</v>
      </c>
      <c r="BR91" s="96">
        <f>BR90</f>
        <v>581.6900000000001</v>
      </c>
      <c r="BS91" s="96">
        <f>BJ91</f>
        <v>2318.31</v>
      </c>
      <c r="BT91" s="71"/>
      <c r="BU91" s="71">
        <f>BU90</f>
        <v>0</v>
      </c>
      <c r="BV91" s="96">
        <f>BO91+BQ91-BR91-BS91-BT91-BU91</f>
        <v>-2900</v>
      </c>
      <c r="BW91" t="b" s="21">
        <f>IF(BV91&gt;0,FALSE(),TRUE())</f>
        <v>1</v>
      </c>
      <c r="BX91" s="96">
        <f>IF((BO91+BQ91)&gt;(BS91+BR91+BT91+BU91),(BS91+BR91+BT91+BU91),(BO91+BQ91))</f>
        <v>0</v>
      </c>
      <c r="BY91" s="96">
        <f>IF(BW91,0,BV91)</f>
        <v>0</v>
      </c>
      <c r="BZ91" s="96">
        <f>IF(BY91&gt;0,0,-BV91)</f>
        <v>2900</v>
      </c>
      <c r="CA91" s="102">
        <f>IF(AND(NOT(BW90),BW91),1,0)</f>
        <v>0</v>
      </c>
      <c r="CB91" s="106">
        <f>IF(CA91,BN91,CB90)</f>
        <v>41896</v>
      </c>
      <c r="CC91" s="105"/>
      <c r="CD91" s="98">
        <f>EDATE(CD90,1)</f>
        <v>42869</v>
      </c>
      <c r="CE91" s="94">
        <f>CO90</f>
        <v>0</v>
      </c>
      <c r="CF91" s="95">
        <f>CF90</f>
        <v>0.05625</v>
      </c>
      <c r="CG91" s="96">
        <f>CE91*CF91/12</f>
        <v>0</v>
      </c>
      <c r="CH91" s="96">
        <f>CH90</f>
        <v>600</v>
      </c>
      <c r="CI91" s="96">
        <f>BZ91</f>
        <v>2900</v>
      </c>
      <c r="CJ91" s="71"/>
      <c r="CK91" s="71">
        <f>CK90</f>
        <v>0</v>
      </c>
      <c r="CL91" s="96">
        <f>CE91+CG91-CH91-CI91-CJ91-CK91</f>
        <v>-3500</v>
      </c>
      <c r="CM91" t="b" s="21">
        <f>IF(CL91&gt;0,FALSE(),TRUE())</f>
        <v>1</v>
      </c>
      <c r="CN91" s="96">
        <f>IF((CE91+CG91)&gt;(CI91+CH91+CJ91+CK91),(CI91+CH91+CJ91+CK91),(CE91+CG91))</f>
        <v>0</v>
      </c>
      <c r="CO91" s="96">
        <f>IF(CM91,0,CL91)</f>
        <v>0</v>
      </c>
      <c r="CP91" s="96">
        <f>IF(CO91&gt;0,0,-CL91)</f>
        <v>3500</v>
      </c>
      <c r="CQ91" s="102">
        <f>IF(AND(NOT(CM90),CM91),1,0)</f>
        <v>0</v>
      </c>
      <c r="CR91" s="106">
        <f>IF(CQ91,CD91,CR90)</f>
        <v>42627</v>
      </c>
    </row>
    <row r="92" ht="15" customHeight="1">
      <c r="A92" s="99">
        <f>D92+S92+AI92+AY92+BO92+CE92</f>
        <v>0</v>
      </c>
      <c r="B92" s="100">
        <f>D92+S92+AI92+AY92</f>
        <v>0</v>
      </c>
      <c r="C92" s="101">
        <f>EDATE(C91,1)</f>
        <v>42900</v>
      </c>
      <c r="D92" s="94">
        <f>M91</f>
        <v>0</v>
      </c>
      <c r="E92" s="95">
        <f>E91</f>
        <v>0.0349</v>
      </c>
      <c r="F92" s="96">
        <f>D92*E92/12</f>
        <v>0</v>
      </c>
      <c r="G92" s="96">
        <f>G91</f>
        <v>285.44</v>
      </c>
      <c r="H92" s="71"/>
      <c r="I92" s="71">
        <f>I91</f>
        <v>763.87</v>
      </c>
      <c r="J92" s="96">
        <f>D92+F92-G92-H92-I92</f>
        <v>-1049.31</v>
      </c>
      <c r="K92" t="b" s="21">
        <f>IF(J92&gt;0,FALSE(),TRUE())</f>
        <v>1</v>
      </c>
      <c r="L92" s="96">
        <f>IF((D92+F92)&gt;(G92+H92+I92),(G92+H92+I92),(D92+F92))</f>
        <v>0</v>
      </c>
      <c r="M92" s="96">
        <f>IF(K92,0,J92)</f>
        <v>0</v>
      </c>
      <c r="N92" s="96">
        <f>IF(M92&gt;0,0,-J92)</f>
        <v>1049.31</v>
      </c>
      <c r="O92" s="102">
        <f>IF(AND(NOT(K91),K92),1,0)</f>
        <v>0</v>
      </c>
      <c r="P92" s="106">
        <f>IF(O92,C92,P91)</f>
        <v>40738</v>
      </c>
      <c r="Q92" s="104"/>
      <c r="R92" s="98">
        <f>EDATE(R91,1)</f>
        <v>42900</v>
      </c>
      <c r="S92" s="94">
        <f>AC91</f>
        <v>0</v>
      </c>
      <c r="T92" s="95">
        <f>T91</f>
        <v>0.109</v>
      </c>
      <c r="U92" s="96">
        <f>S92*T92/12</f>
        <v>0</v>
      </c>
      <c r="V92" s="96">
        <f>V91</f>
        <v>496</v>
      </c>
      <c r="W92" s="96">
        <f>N92</f>
        <v>1049.31</v>
      </c>
      <c r="X92" s="71"/>
      <c r="Y92" s="71">
        <f>Y91</f>
        <v>0</v>
      </c>
      <c r="Z92" s="96">
        <f>S92+U92-V92-W92-X92-Y92</f>
        <v>-1545.31</v>
      </c>
      <c r="AA92" t="b" s="21">
        <f>IF(Z92&gt;0,FALSE(),TRUE())</f>
        <v>1</v>
      </c>
      <c r="AB92" s="96">
        <f>IF((S92+U92)&gt;(W92+V92+X92+Y92),(W92+V92+X92+Y92),(S92+U92))</f>
        <v>0</v>
      </c>
      <c r="AC92" s="96">
        <f>IF(AA92,0,Z92)</f>
        <v>0</v>
      </c>
      <c r="AD92" s="96">
        <f>IF(AC92&gt;0,0,-Z92)</f>
        <v>1545.31</v>
      </c>
      <c r="AE92" s="102">
        <f>IF(AND(NOT(AA91),AA92),1,0)</f>
        <v>0</v>
      </c>
      <c r="AF92" s="106">
        <f>IF(AE92,R92,AF91)</f>
        <v>40953</v>
      </c>
      <c r="AG92" s="59"/>
      <c r="AH92" s="98">
        <f>EDATE(AH91,1)</f>
        <v>42900</v>
      </c>
      <c r="AI92" s="94">
        <f>AS91</f>
        <v>0</v>
      </c>
      <c r="AJ92" s="95">
        <f>AJ91</f>
        <v>0.089</v>
      </c>
      <c r="AK92" s="96">
        <f>AI92*AJ92/12</f>
        <v>0</v>
      </c>
      <c r="AL92" s="96">
        <f>AL91</f>
        <v>345</v>
      </c>
      <c r="AM92" s="96">
        <f>AD92</f>
        <v>1545.31</v>
      </c>
      <c r="AN92" s="71"/>
      <c r="AO92" s="71">
        <f>AO91</f>
        <v>0</v>
      </c>
      <c r="AP92" s="96">
        <f>AI92+AK92-AL92-AM92-AN92-AO92</f>
        <v>-1890.31</v>
      </c>
      <c r="AQ92" t="b" s="21">
        <f>IF(AP92&gt;0,FALSE(),TRUE())</f>
        <v>1</v>
      </c>
      <c r="AR92" s="96">
        <f>IF((AI92+AK92)&gt;(AM92+AL92+AN92+AO92),(AM92+AL92+AN92+AO92),(AI92+AK92))</f>
        <v>0</v>
      </c>
      <c r="AS92" s="96">
        <f>IF(AQ92,0,AP92)</f>
        <v>0</v>
      </c>
      <c r="AT92" s="96">
        <f>IF(AS92&gt;0,0,-AP92)</f>
        <v>1890.31</v>
      </c>
      <c r="AU92" s="102">
        <f>IF(AND(NOT(AQ91),AQ92),1,0)</f>
        <v>0</v>
      </c>
      <c r="AV92" s="106">
        <f>IF(AU92,AH92,AV91)</f>
        <v>41257</v>
      </c>
      <c r="AW92" s="105"/>
      <c r="AX92" s="98">
        <f>EDATE(AX91,1)</f>
        <v>42900</v>
      </c>
      <c r="AY92" s="94">
        <f>BI91</f>
        <v>0</v>
      </c>
      <c r="AZ92" s="95">
        <f>AZ91</f>
        <v>0.079</v>
      </c>
      <c r="BA92" s="96">
        <f>AY92*AZ92/12</f>
        <v>0</v>
      </c>
      <c r="BB92" s="96">
        <f>BB91</f>
        <v>428</v>
      </c>
      <c r="BC92" s="96">
        <f>AT92</f>
        <v>1890.31</v>
      </c>
      <c r="BD92" s="71"/>
      <c r="BE92" s="71">
        <f>BE91</f>
        <v>0</v>
      </c>
      <c r="BF92" s="96">
        <f>AY92+BA92-BB92-BC92-BD92-BE92</f>
        <v>-2318.31</v>
      </c>
      <c r="BG92" t="b" s="21">
        <f>IF(BF92&gt;0,FALSE(),TRUE())</f>
        <v>1</v>
      </c>
      <c r="BH92" s="96">
        <f>IF((AY92+BA92)&gt;(BC92+BB92+BD92+BE92),(BC92+BB92+BD92+BE92),(AY92+BA92))</f>
        <v>0</v>
      </c>
      <c r="BI92" s="96">
        <f>IF(BG92,0,BF92)</f>
        <v>0</v>
      </c>
      <c r="BJ92" s="96">
        <f>IF(BI92&gt;0,0,-BF92)</f>
        <v>2318.31</v>
      </c>
      <c r="BK92" s="102">
        <f>IF(AND(NOT(BG91),BG92),1,0)</f>
        <v>0</v>
      </c>
      <c r="BL92" s="106">
        <f>IF(BK92,AX92,BL91)</f>
        <v>41469</v>
      </c>
      <c r="BM92" s="105"/>
      <c r="BN92" s="98">
        <f>EDATE(BN91,1)</f>
        <v>42900</v>
      </c>
      <c r="BO92" s="94">
        <f>BY91</f>
        <v>0</v>
      </c>
      <c r="BP92" s="95">
        <f>BP91</f>
        <v>0.06619999999999999</v>
      </c>
      <c r="BQ92" s="96">
        <f>BO92*BP92/12</f>
        <v>0</v>
      </c>
      <c r="BR92" s="96">
        <f>BR91</f>
        <v>581.6900000000001</v>
      </c>
      <c r="BS92" s="96">
        <f>BJ92</f>
        <v>2318.31</v>
      </c>
      <c r="BT92" s="71"/>
      <c r="BU92" s="71">
        <f>BU91</f>
        <v>0</v>
      </c>
      <c r="BV92" s="96">
        <f>BO92+BQ92-BR92-BS92-BT92-BU92</f>
        <v>-2900</v>
      </c>
      <c r="BW92" t="b" s="21">
        <f>IF(BV92&gt;0,FALSE(),TRUE())</f>
        <v>1</v>
      </c>
      <c r="BX92" s="96">
        <f>IF((BO92+BQ92)&gt;(BS92+BR92+BT92+BU92),(BS92+BR92+BT92+BU92),(BO92+BQ92))</f>
        <v>0</v>
      </c>
      <c r="BY92" s="96">
        <f>IF(BW92,0,BV92)</f>
        <v>0</v>
      </c>
      <c r="BZ92" s="96">
        <f>IF(BY92&gt;0,0,-BV92)</f>
        <v>2900</v>
      </c>
      <c r="CA92" s="102">
        <f>IF(AND(NOT(BW91),BW92),1,0)</f>
        <v>0</v>
      </c>
      <c r="CB92" s="106">
        <f>IF(CA92,BN92,CB91)</f>
        <v>41896</v>
      </c>
      <c r="CC92" s="105"/>
      <c r="CD92" s="98">
        <f>EDATE(CD91,1)</f>
        <v>42900</v>
      </c>
      <c r="CE92" s="94">
        <f>CO91</f>
        <v>0</v>
      </c>
      <c r="CF92" s="95">
        <f>CF91</f>
        <v>0.05625</v>
      </c>
      <c r="CG92" s="96">
        <f>CE92*CF92/12</f>
        <v>0</v>
      </c>
      <c r="CH92" s="96">
        <f>CH91</f>
        <v>600</v>
      </c>
      <c r="CI92" s="96">
        <f>BZ92</f>
        <v>2900</v>
      </c>
      <c r="CJ92" s="71"/>
      <c r="CK92" s="71">
        <f>CK91</f>
        <v>0</v>
      </c>
      <c r="CL92" s="96">
        <f>CE92+CG92-CH92-CI92-CJ92-CK92</f>
        <v>-3500</v>
      </c>
      <c r="CM92" t="b" s="21">
        <f>IF(CL92&gt;0,FALSE(),TRUE())</f>
        <v>1</v>
      </c>
      <c r="CN92" s="96">
        <f>IF((CE92+CG92)&gt;(CI92+CH92+CJ92+CK92),(CI92+CH92+CJ92+CK92),(CE92+CG92))</f>
        <v>0</v>
      </c>
      <c r="CO92" s="96">
        <f>IF(CM92,0,CL92)</f>
        <v>0</v>
      </c>
      <c r="CP92" s="96">
        <f>IF(CO92&gt;0,0,-CL92)</f>
        <v>3500</v>
      </c>
      <c r="CQ92" s="102">
        <f>IF(AND(NOT(CM91),CM92),1,0)</f>
        <v>0</v>
      </c>
      <c r="CR92" s="106">
        <f>IF(CQ92,CD92,CR91)</f>
        <v>42627</v>
      </c>
    </row>
    <row r="93" ht="15" customHeight="1">
      <c r="A93" s="99">
        <f>D93+S93+AI93+AY93+BO93+CE93</f>
        <v>0</v>
      </c>
      <c r="B93" s="100">
        <f>D93+S93+AI93+AY93</f>
        <v>0</v>
      </c>
      <c r="C93" s="101">
        <f>EDATE(C92,1)</f>
        <v>42930</v>
      </c>
      <c r="D93" s="94">
        <f>M92</f>
        <v>0</v>
      </c>
      <c r="E93" s="95">
        <f>E92</f>
        <v>0.0349</v>
      </c>
      <c r="F93" s="96">
        <f>D93*E93/12</f>
        <v>0</v>
      </c>
      <c r="G93" s="96">
        <f>G92</f>
        <v>285.44</v>
      </c>
      <c r="H93" s="71"/>
      <c r="I93" s="71">
        <f>I92</f>
        <v>763.87</v>
      </c>
      <c r="J93" s="96">
        <f>D93+F93-G93-H93-I93</f>
        <v>-1049.31</v>
      </c>
      <c r="K93" t="b" s="21">
        <f>IF(J93&gt;0,FALSE(),TRUE())</f>
        <v>1</v>
      </c>
      <c r="L93" s="96">
        <f>IF((D93+F93)&gt;(G93+H93+I93),(G93+H93+I93),(D93+F93))</f>
        <v>0</v>
      </c>
      <c r="M93" s="96">
        <f>IF(K93,0,J93)</f>
        <v>0</v>
      </c>
      <c r="N93" s="96">
        <f>IF(M93&gt;0,0,-J93)</f>
        <v>1049.31</v>
      </c>
      <c r="O93" s="102">
        <f>IF(AND(NOT(K92),K93),1,0)</f>
        <v>0</v>
      </c>
      <c r="P93" s="106">
        <f>IF(O93,C93,P92)</f>
        <v>40738</v>
      </c>
      <c r="Q93" s="104"/>
      <c r="R93" s="98">
        <f>EDATE(R92,1)</f>
        <v>42930</v>
      </c>
      <c r="S93" s="94">
        <f>AC92</f>
        <v>0</v>
      </c>
      <c r="T93" s="95">
        <f>T92</f>
        <v>0.109</v>
      </c>
      <c r="U93" s="96">
        <f>S93*T93/12</f>
        <v>0</v>
      </c>
      <c r="V93" s="96">
        <f>V92</f>
        <v>496</v>
      </c>
      <c r="W93" s="96">
        <f>N93</f>
        <v>1049.31</v>
      </c>
      <c r="X93" s="71"/>
      <c r="Y93" s="71">
        <f>Y92</f>
        <v>0</v>
      </c>
      <c r="Z93" s="96">
        <f>S93+U93-V93-W93-X93-Y93</f>
        <v>-1545.31</v>
      </c>
      <c r="AA93" t="b" s="21">
        <f>IF(Z93&gt;0,FALSE(),TRUE())</f>
        <v>1</v>
      </c>
      <c r="AB93" s="96">
        <f>IF((S93+U93)&gt;(W93+V93+X93+Y93),(W93+V93+X93+Y93),(S93+U93))</f>
        <v>0</v>
      </c>
      <c r="AC93" s="96">
        <f>IF(AA93,0,Z93)</f>
        <v>0</v>
      </c>
      <c r="AD93" s="96">
        <f>IF(AC93&gt;0,0,-Z93)</f>
        <v>1545.31</v>
      </c>
      <c r="AE93" s="102">
        <f>IF(AND(NOT(AA92),AA93),1,0)</f>
        <v>0</v>
      </c>
      <c r="AF93" s="106">
        <f>IF(AE93,R93,AF92)</f>
        <v>40953</v>
      </c>
      <c r="AG93" s="59"/>
      <c r="AH93" s="98">
        <f>EDATE(AH92,1)</f>
        <v>42930</v>
      </c>
      <c r="AI93" s="94">
        <f>AS92</f>
        <v>0</v>
      </c>
      <c r="AJ93" s="95">
        <f>AJ92</f>
        <v>0.089</v>
      </c>
      <c r="AK93" s="96">
        <f>AI93*AJ93/12</f>
        <v>0</v>
      </c>
      <c r="AL93" s="96">
        <f>AL92</f>
        <v>345</v>
      </c>
      <c r="AM93" s="96">
        <f>AD93</f>
        <v>1545.31</v>
      </c>
      <c r="AN93" s="71"/>
      <c r="AO93" s="71">
        <f>AO92</f>
        <v>0</v>
      </c>
      <c r="AP93" s="96">
        <f>AI93+AK93-AL93-AM93-AN93-AO93</f>
        <v>-1890.31</v>
      </c>
      <c r="AQ93" t="b" s="21">
        <f>IF(AP93&gt;0,FALSE(),TRUE())</f>
        <v>1</v>
      </c>
      <c r="AR93" s="96">
        <f>IF((AI93+AK93)&gt;(AM93+AL93+AN93+AO93),(AM93+AL93+AN93+AO93),(AI93+AK93))</f>
        <v>0</v>
      </c>
      <c r="AS93" s="96">
        <f>IF(AQ93,0,AP93)</f>
        <v>0</v>
      </c>
      <c r="AT93" s="96">
        <f>IF(AS93&gt;0,0,-AP93)</f>
        <v>1890.31</v>
      </c>
      <c r="AU93" s="102">
        <f>IF(AND(NOT(AQ92),AQ93),1,0)</f>
        <v>0</v>
      </c>
      <c r="AV93" s="106">
        <f>IF(AU93,AH93,AV92)</f>
        <v>41257</v>
      </c>
      <c r="AW93" s="105"/>
      <c r="AX93" s="98">
        <f>EDATE(AX92,1)</f>
        <v>42930</v>
      </c>
      <c r="AY93" s="94">
        <f>BI92</f>
        <v>0</v>
      </c>
      <c r="AZ93" s="95">
        <f>AZ92</f>
        <v>0.079</v>
      </c>
      <c r="BA93" s="96">
        <f>AY93*AZ93/12</f>
        <v>0</v>
      </c>
      <c r="BB93" s="96">
        <f>BB92</f>
        <v>428</v>
      </c>
      <c r="BC93" s="96">
        <f>AT93</f>
        <v>1890.31</v>
      </c>
      <c r="BD93" s="71"/>
      <c r="BE93" s="71">
        <f>BE92</f>
        <v>0</v>
      </c>
      <c r="BF93" s="96">
        <f>AY93+BA93-BB93-BC93-BD93-BE93</f>
        <v>-2318.31</v>
      </c>
      <c r="BG93" t="b" s="21">
        <f>IF(BF93&gt;0,FALSE(),TRUE())</f>
        <v>1</v>
      </c>
      <c r="BH93" s="96">
        <f>IF((AY93+BA93)&gt;(BC93+BB93+BD93+BE93),(BC93+BB93+BD93+BE93),(AY93+BA93))</f>
        <v>0</v>
      </c>
      <c r="BI93" s="96">
        <f>IF(BG93,0,BF93)</f>
        <v>0</v>
      </c>
      <c r="BJ93" s="96">
        <f>IF(BI93&gt;0,0,-BF93)</f>
        <v>2318.31</v>
      </c>
      <c r="BK93" s="102">
        <f>IF(AND(NOT(BG92),BG93),1,0)</f>
        <v>0</v>
      </c>
      <c r="BL93" s="106">
        <f>IF(BK93,AX93,BL92)</f>
        <v>41469</v>
      </c>
      <c r="BM93" s="105"/>
      <c r="BN93" s="98">
        <f>EDATE(BN92,1)</f>
        <v>42930</v>
      </c>
      <c r="BO93" s="94">
        <f>BY92</f>
        <v>0</v>
      </c>
      <c r="BP93" s="95">
        <f>BP92</f>
        <v>0.06619999999999999</v>
      </c>
      <c r="BQ93" s="96">
        <f>BO93*BP93/12</f>
        <v>0</v>
      </c>
      <c r="BR93" s="96">
        <f>BR92</f>
        <v>581.6900000000001</v>
      </c>
      <c r="BS93" s="96">
        <f>BJ93</f>
        <v>2318.31</v>
      </c>
      <c r="BT93" s="71"/>
      <c r="BU93" s="71">
        <f>BU92</f>
        <v>0</v>
      </c>
      <c r="BV93" s="96">
        <f>BO93+BQ93-BR93-BS93-BT93-BU93</f>
        <v>-2900</v>
      </c>
      <c r="BW93" t="b" s="21">
        <f>IF(BV93&gt;0,FALSE(),TRUE())</f>
        <v>1</v>
      </c>
      <c r="BX93" s="96">
        <f>IF((BO93+BQ93)&gt;(BS93+BR93+BT93+BU93),(BS93+BR93+BT93+BU93),(BO93+BQ93))</f>
        <v>0</v>
      </c>
      <c r="BY93" s="96">
        <f>IF(BW93,0,BV93)</f>
        <v>0</v>
      </c>
      <c r="BZ93" s="96">
        <f>IF(BY93&gt;0,0,-BV93)</f>
        <v>2900</v>
      </c>
      <c r="CA93" s="102">
        <f>IF(AND(NOT(BW92),BW93),1,0)</f>
        <v>0</v>
      </c>
      <c r="CB93" s="106">
        <f>IF(CA93,BN93,CB92)</f>
        <v>41896</v>
      </c>
      <c r="CC93" s="105"/>
      <c r="CD93" s="98">
        <f>EDATE(CD92,1)</f>
        <v>42930</v>
      </c>
      <c r="CE93" s="94">
        <f>CO92</f>
        <v>0</v>
      </c>
      <c r="CF93" s="95">
        <f>CF92</f>
        <v>0.05625</v>
      </c>
      <c r="CG93" s="96">
        <f>CE93*CF93/12</f>
        <v>0</v>
      </c>
      <c r="CH93" s="96">
        <f>CH92</f>
        <v>600</v>
      </c>
      <c r="CI93" s="96">
        <f>BZ93</f>
        <v>2900</v>
      </c>
      <c r="CJ93" s="71"/>
      <c r="CK93" s="71">
        <f>CK92</f>
        <v>0</v>
      </c>
      <c r="CL93" s="96">
        <f>CE93+CG93-CH93-CI93-CJ93-CK93</f>
        <v>-3500</v>
      </c>
      <c r="CM93" t="b" s="21">
        <f>IF(CL93&gt;0,FALSE(),TRUE())</f>
        <v>1</v>
      </c>
      <c r="CN93" s="96">
        <f>IF((CE93+CG93)&gt;(CI93+CH93+CJ93+CK93),(CI93+CH93+CJ93+CK93),(CE93+CG93))</f>
        <v>0</v>
      </c>
      <c r="CO93" s="96">
        <f>IF(CM93,0,CL93)</f>
        <v>0</v>
      </c>
      <c r="CP93" s="96">
        <f>IF(CO93&gt;0,0,-CL93)</f>
        <v>3500</v>
      </c>
      <c r="CQ93" s="102">
        <f>IF(AND(NOT(CM92),CM93),1,0)</f>
        <v>0</v>
      </c>
      <c r="CR93" s="106">
        <f>IF(CQ93,CD93,CR92)</f>
        <v>42627</v>
      </c>
    </row>
    <row r="94" ht="15" customHeight="1">
      <c r="A94" s="99">
        <f>D94+S94+AI94+AY94+BO94+CE94</f>
        <v>0</v>
      </c>
      <c r="B94" s="100">
        <f>D94+S94+AI94+AY94</f>
        <v>0</v>
      </c>
      <c r="C94" s="101">
        <f>EDATE(C93,1)</f>
        <v>42961</v>
      </c>
      <c r="D94" s="94">
        <f>M93</f>
        <v>0</v>
      </c>
      <c r="E94" s="95">
        <f>E93</f>
        <v>0.0349</v>
      </c>
      <c r="F94" s="96">
        <f>D94*E94/12</f>
        <v>0</v>
      </c>
      <c r="G94" s="96">
        <f>G93</f>
        <v>285.44</v>
      </c>
      <c r="H94" s="71"/>
      <c r="I94" s="71">
        <f>I93</f>
        <v>763.87</v>
      </c>
      <c r="J94" s="96">
        <f>D94+F94-G94-H94-I94</f>
        <v>-1049.31</v>
      </c>
      <c r="K94" t="b" s="21">
        <f>IF(J94&gt;0,FALSE(),TRUE())</f>
        <v>1</v>
      </c>
      <c r="L94" s="96">
        <f>IF((D94+F94)&gt;(G94+H94+I94),(G94+H94+I94),(D94+F94))</f>
        <v>0</v>
      </c>
      <c r="M94" s="96">
        <f>IF(K94,0,J94)</f>
        <v>0</v>
      </c>
      <c r="N94" s="96">
        <f>IF(M94&gt;0,0,-J94)</f>
        <v>1049.31</v>
      </c>
      <c r="O94" s="102">
        <f>IF(AND(NOT(K93),K94),1,0)</f>
        <v>0</v>
      </c>
      <c r="P94" s="106">
        <f>IF(O94,C94,P93)</f>
        <v>40738</v>
      </c>
      <c r="Q94" s="104"/>
      <c r="R94" s="98">
        <f>EDATE(R93,1)</f>
        <v>42961</v>
      </c>
      <c r="S94" s="94">
        <f>AC93</f>
        <v>0</v>
      </c>
      <c r="T94" s="95">
        <f>T93</f>
        <v>0.109</v>
      </c>
      <c r="U94" s="96">
        <f>S94*T94/12</f>
        <v>0</v>
      </c>
      <c r="V94" s="96">
        <f>V93</f>
        <v>496</v>
      </c>
      <c r="W94" s="96">
        <f>N94</f>
        <v>1049.31</v>
      </c>
      <c r="X94" s="71"/>
      <c r="Y94" s="71">
        <f>Y93</f>
        <v>0</v>
      </c>
      <c r="Z94" s="96">
        <f>S94+U94-V94-W94-X94-Y94</f>
        <v>-1545.31</v>
      </c>
      <c r="AA94" t="b" s="21">
        <f>IF(Z94&gt;0,FALSE(),TRUE())</f>
        <v>1</v>
      </c>
      <c r="AB94" s="96">
        <f>IF((S94+U94)&gt;(W94+V94+X94+Y94),(W94+V94+X94+Y94),(S94+U94))</f>
        <v>0</v>
      </c>
      <c r="AC94" s="96">
        <f>IF(AA94,0,Z94)</f>
        <v>0</v>
      </c>
      <c r="AD94" s="96">
        <f>IF(AC94&gt;0,0,-Z94)</f>
        <v>1545.31</v>
      </c>
      <c r="AE94" s="102">
        <f>IF(AND(NOT(AA93),AA94),1,0)</f>
        <v>0</v>
      </c>
      <c r="AF94" s="106">
        <f>IF(AE94,R94,AF93)</f>
        <v>40953</v>
      </c>
      <c r="AG94" s="59"/>
      <c r="AH94" s="98">
        <f>EDATE(AH93,1)</f>
        <v>42961</v>
      </c>
      <c r="AI94" s="94">
        <f>AS93</f>
        <v>0</v>
      </c>
      <c r="AJ94" s="95">
        <f>AJ93</f>
        <v>0.089</v>
      </c>
      <c r="AK94" s="96">
        <f>AI94*AJ94/12</f>
        <v>0</v>
      </c>
      <c r="AL94" s="96">
        <f>AL93</f>
        <v>345</v>
      </c>
      <c r="AM94" s="96">
        <f>AD94</f>
        <v>1545.31</v>
      </c>
      <c r="AN94" s="71"/>
      <c r="AO94" s="71">
        <f>AO93</f>
        <v>0</v>
      </c>
      <c r="AP94" s="96">
        <f>AI94+AK94-AL94-AM94-AN94-AO94</f>
        <v>-1890.31</v>
      </c>
      <c r="AQ94" t="b" s="21">
        <f>IF(AP94&gt;0,FALSE(),TRUE())</f>
        <v>1</v>
      </c>
      <c r="AR94" s="96">
        <f>IF((AI94+AK94)&gt;(AM94+AL94+AN94+AO94),(AM94+AL94+AN94+AO94),(AI94+AK94))</f>
        <v>0</v>
      </c>
      <c r="AS94" s="96">
        <f>IF(AQ94,0,AP94)</f>
        <v>0</v>
      </c>
      <c r="AT94" s="96">
        <f>IF(AS94&gt;0,0,-AP94)</f>
        <v>1890.31</v>
      </c>
      <c r="AU94" s="102">
        <f>IF(AND(NOT(AQ93),AQ94),1,0)</f>
        <v>0</v>
      </c>
      <c r="AV94" s="106">
        <f>IF(AU94,AH94,AV93)</f>
        <v>41257</v>
      </c>
      <c r="AW94" s="105"/>
      <c r="AX94" s="98">
        <f>EDATE(AX93,1)</f>
        <v>42961</v>
      </c>
      <c r="AY94" s="94">
        <f>BI93</f>
        <v>0</v>
      </c>
      <c r="AZ94" s="95">
        <f>AZ93</f>
        <v>0.079</v>
      </c>
      <c r="BA94" s="96">
        <f>AY94*AZ94/12</f>
        <v>0</v>
      </c>
      <c r="BB94" s="96">
        <f>BB93</f>
        <v>428</v>
      </c>
      <c r="BC94" s="96">
        <f>AT94</f>
        <v>1890.31</v>
      </c>
      <c r="BD94" s="71"/>
      <c r="BE94" s="71">
        <f>BE93</f>
        <v>0</v>
      </c>
      <c r="BF94" s="96">
        <f>AY94+BA94-BB94-BC94-BD94-BE94</f>
        <v>-2318.31</v>
      </c>
      <c r="BG94" t="b" s="21">
        <f>IF(BF94&gt;0,FALSE(),TRUE())</f>
        <v>1</v>
      </c>
      <c r="BH94" s="96">
        <f>IF((AY94+BA94)&gt;(BC94+BB94+BD94+BE94),(BC94+BB94+BD94+BE94),(AY94+BA94))</f>
        <v>0</v>
      </c>
      <c r="BI94" s="96">
        <f>IF(BG94,0,BF94)</f>
        <v>0</v>
      </c>
      <c r="BJ94" s="96">
        <f>IF(BI94&gt;0,0,-BF94)</f>
        <v>2318.31</v>
      </c>
      <c r="BK94" s="102">
        <f>IF(AND(NOT(BG93),BG94),1,0)</f>
        <v>0</v>
      </c>
      <c r="BL94" s="106">
        <f>IF(BK94,AX94,BL93)</f>
        <v>41469</v>
      </c>
      <c r="BM94" s="105"/>
      <c r="BN94" s="98">
        <f>EDATE(BN93,1)</f>
        <v>42961</v>
      </c>
      <c r="BO94" s="94">
        <f>BY93</f>
        <v>0</v>
      </c>
      <c r="BP94" s="95">
        <f>BP93</f>
        <v>0.06619999999999999</v>
      </c>
      <c r="BQ94" s="96">
        <f>BO94*BP94/12</f>
        <v>0</v>
      </c>
      <c r="BR94" s="96">
        <f>BR93</f>
        <v>581.6900000000001</v>
      </c>
      <c r="BS94" s="96">
        <f>BJ94</f>
        <v>2318.31</v>
      </c>
      <c r="BT94" s="71"/>
      <c r="BU94" s="71">
        <f>BU93</f>
        <v>0</v>
      </c>
      <c r="BV94" s="96">
        <f>BO94+BQ94-BR94-BS94-BT94-BU94</f>
        <v>-2900</v>
      </c>
      <c r="BW94" t="b" s="21">
        <f>IF(BV94&gt;0,FALSE(),TRUE())</f>
        <v>1</v>
      </c>
      <c r="BX94" s="96">
        <f>IF((BO94+BQ94)&gt;(BS94+BR94+BT94+BU94),(BS94+BR94+BT94+BU94),(BO94+BQ94))</f>
        <v>0</v>
      </c>
      <c r="BY94" s="96">
        <f>IF(BW94,0,BV94)</f>
        <v>0</v>
      </c>
      <c r="BZ94" s="96">
        <f>IF(BY94&gt;0,0,-BV94)</f>
        <v>2900</v>
      </c>
      <c r="CA94" s="102">
        <f>IF(AND(NOT(BW93),BW94),1,0)</f>
        <v>0</v>
      </c>
      <c r="CB94" s="106">
        <f>IF(CA94,BN94,CB93)</f>
        <v>41896</v>
      </c>
      <c r="CC94" s="105"/>
      <c r="CD94" s="98">
        <f>EDATE(CD93,1)</f>
        <v>42961</v>
      </c>
      <c r="CE94" s="94">
        <f>CO93</f>
        <v>0</v>
      </c>
      <c r="CF94" s="95">
        <f>CF93</f>
        <v>0.05625</v>
      </c>
      <c r="CG94" s="96">
        <f>CE94*CF94/12</f>
        <v>0</v>
      </c>
      <c r="CH94" s="96">
        <f>CH93</f>
        <v>600</v>
      </c>
      <c r="CI94" s="96">
        <f>BZ94</f>
        <v>2900</v>
      </c>
      <c r="CJ94" s="71"/>
      <c r="CK94" s="71">
        <f>CK93</f>
        <v>0</v>
      </c>
      <c r="CL94" s="96">
        <f>CE94+CG94-CH94-CI94-CJ94-CK94</f>
        <v>-3500</v>
      </c>
      <c r="CM94" t="b" s="21">
        <f>IF(CL94&gt;0,FALSE(),TRUE())</f>
        <v>1</v>
      </c>
      <c r="CN94" s="96">
        <f>IF((CE94+CG94)&gt;(CI94+CH94+CJ94+CK94),(CI94+CH94+CJ94+CK94),(CE94+CG94))</f>
        <v>0</v>
      </c>
      <c r="CO94" s="96">
        <f>IF(CM94,0,CL94)</f>
        <v>0</v>
      </c>
      <c r="CP94" s="96">
        <f>IF(CO94&gt;0,0,-CL94)</f>
        <v>3500</v>
      </c>
      <c r="CQ94" s="102">
        <f>IF(AND(NOT(CM93),CM94),1,0)</f>
        <v>0</v>
      </c>
      <c r="CR94" s="106">
        <f>IF(CQ94,CD94,CR93)</f>
        <v>42627</v>
      </c>
    </row>
    <row r="95" ht="15" customHeight="1">
      <c r="A95" s="99">
        <f>D95+S95+AI95+AY95+BO95+CE95</f>
        <v>0</v>
      </c>
      <c r="B95" s="100">
        <f>D95+S95+AI95+AY95</f>
        <v>0</v>
      </c>
      <c r="C95" s="101">
        <f>EDATE(C94,1)</f>
        <v>42992</v>
      </c>
      <c r="D95" s="94">
        <f>M94</f>
        <v>0</v>
      </c>
      <c r="E95" s="95">
        <f>E94</f>
        <v>0.0349</v>
      </c>
      <c r="F95" s="96">
        <f>D95*E95/12</f>
        <v>0</v>
      </c>
      <c r="G95" s="96">
        <f>G94</f>
        <v>285.44</v>
      </c>
      <c r="H95" s="71"/>
      <c r="I95" s="71">
        <f>I94</f>
        <v>763.87</v>
      </c>
      <c r="J95" s="96">
        <f>D95+F95-G95-H95-I95</f>
        <v>-1049.31</v>
      </c>
      <c r="K95" t="b" s="21">
        <f>IF(J95&gt;0,FALSE(),TRUE())</f>
        <v>1</v>
      </c>
      <c r="L95" s="96">
        <f>IF((D95+F95)&gt;(G95+H95+I95),(G95+H95+I95),(D95+F95))</f>
        <v>0</v>
      </c>
      <c r="M95" s="96">
        <f>IF(K95,0,J95)</f>
        <v>0</v>
      </c>
      <c r="N95" s="96">
        <f>IF(M95&gt;0,0,-J95)</f>
        <v>1049.31</v>
      </c>
      <c r="O95" s="102">
        <f>IF(AND(NOT(K94),K95),1,0)</f>
        <v>0</v>
      </c>
      <c r="P95" s="106">
        <f>IF(O95,C95,P94)</f>
        <v>40738</v>
      </c>
      <c r="Q95" s="104"/>
      <c r="R95" s="98">
        <f>EDATE(R94,1)</f>
        <v>42992</v>
      </c>
      <c r="S95" s="94">
        <f>AC94</f>
        <v>0</v>
      </c>
      <c r="T95" s="95">
        <f>T94</f>
        <v>0.109</v>
      </c>
      <c r="U95" s="96">
        <f>S95*T95/12</f>
        <v>0</v>
      </c>
      <c r="V95" s="96">
        <f>V94</f>
        <v>496</v>
      </c>
      <c r="W95" s="96">
        <f>N95</f>
        <v>1049.31</v>
      </c>
      <c r="X95" s="71"/>
      <c r="Y95" s="71">
        <f>Y94</f>
        <v>0</v>
      </c>
      <c r="Z95" s="96">
        <f>S95+U95-V95-W95-X95-Y95</f>
        <v>-1545.31</v>
      </c>
      <c r="AA95" t="b" s="21">
        <f>IF(Z95&gt;0,FALSE(),TRUE())</f>
        <v>1</v>
      </c>
      <c r="AB95" s="96">
        <f>IF((S95+U95)&gt;(W95+V95+X95+Y95),(W95+V95+X95+Y95),(S95+U95))</f>
        <v>0</v>
      </c>
      <c r="AC95" s="96">
        <f>IF(AA95,0,Z95)</f>
        <v>0</v>
      </c>
      <c r="AD95" s="96">
        <f>IF(AC95&gt;0,0,-Z95)</f>
        <v>1545.31</v>
      </c>
      <c r="AE95" s="102">
        <f>IF(AND(NOT(AA94),AA95),1,0)</f>
        <v>0</v>
      </c>
      <c r="AF95" s="106">
        <f>IF(AE95,R95,AF94)</f>
        <v>40953</v>
      </c>
      <c r="AG95" s="59"/>
      <c r="AH95" s="98">
        <f>EDATE(AH94,1)</f>
        <v>42992</v>
      </c>
      <c r="AI95" s="94">
        <f>AS94</f>
        <v>0</v>
      </c>
      <c r="AJ95" s="95">
        <f>AJ94</f>
        <v>0.089</v>
      </c>
      <c r="AK95" s="96">
        <f>AI95*AJ95/12</f>
        <v>0</v>
      </c>
      <c r="AL95" s="96">
        <f>AL94</f>
        <v>345</v>
      </c>
      <c r="AM95" s="96">
        <f>AD95</f>
        <v>1545.31</v>
      </c>
      <c r="AN95" s="71"/>
      <c r="AO95" s="71">
        <f>AO94</f>
        <v>0</v>
      </c>
      <c r="AP95" s="96">
        <f>AI95+AK95-AL95-AM95-AN95-AO95</f>
        <v>-1890.31</v>
      </c>
      <c r="AQ95" t="b" s="21">
        <f>IF(AP95&gt;0,FALSE(),TRUE())</f>
        <v>1</v>
      </c>
      <c r="AR95" s="96">
        <f>IF((AI95+AK95)&gt;(AM95+AL95+AN95+AO95),(AM95+AL95+AN95+AO95),(AI95+AK95))</f>
        <v>0</v>
      </c>
      <c r="AS95" s="96">
        <f>IF(AQ95,0,AP95)</f>
        <v>0</v>
      </c>
      <c r="AT95" s="96">
        <f>IF(AS95&gt;0,0,-AP95)</f>
        <v>1890.31</v>
      </c>
      <c r="AU95" s="102">
        <f>IF(AND(NOT(AQ94),AQ95),1,0)</f>
        <v>0</v>
      </c>
      <c r="AV95" s="106">
        <f>IF(AU95,AH95,AV94)</f>
        <v>41257</v>
      </c>
      <c r="AW95" s="105"/>
      <c r="AX95" s="98">
        <f>EDATE(AX94,1)</f>
        <v>42992</v>
      </c>
      <c r="AY95" s="94">
        <f>BI94</f>
        <v>0</v>
      </c>
      <c r="AZ95" s="95">
        <f>AZ94</f>
        <v>0.079</v>
      </c>
      <c r="BA95" s="96">
        <f>AY95*AZ95/12</f>
        <v>0</v>
      </c>
      <c r="BB95" s="96">
        <f>BB94</f>
        <v>428</v>
      </c>
      <c r="BC95" s="96">
        <f>AT95</f>
        <v>1890.31</v>
      </c>
      <c r="BD95" s="71"/>
      <c r="BE95" s="71">
        <f>BE94</f>
        <v>0</v>
      </c>
      <c r="BF95" s="96">
        <f>AY95+BA95-BB95-BC95-BD95-BE95</f>
        <v>-2318.31</v>
      </c>
      <c r="BG95" t="b" s="21">
        <f>IF(BF95&gt;0,FALSE(),TRUE())</f>
        <v>1</v>
      </c>
      <c r="BH95" s="96">
        <f>IF((AY95+BA95)&gt;(BC95+BB95+BD95+BE95),(BC95+BB95+BD95+BE95),(AY95+BA95))</f>
        <v>0</v>
      </c>
      <c r="BI95" s="96">
        <f>IF(BG95,0,BF95)</f>
        <v>0</v>
      </c>
      <c r="BJ95" s="96">
        <f>IF(BI95&gt;0,0,-BF95)</f>
        <v>2318.31</v>
      </c>
      <c r="BK95" s="102">
        <f>IF(AND(NOT(BG94),BG95),1,0)</f>
        <v>0</v>
      </c>
      <c r="BL95" s="106">
        <f>IF(BK95,AX95,BL94)</f>
        <v>41469</v>
      </c>
      <c r="BM95" s="105"/>
      <c r="BN95" s="98">
        <f>EDATE(BN94,1)</f>
        <v>42992</v>
      </c>
      <c r="BO95" s="94">
        <f>BY94</f>
        <v>0</v>
      </c>
      <c r="BP95" s="95">
        <f>BP94</f>
        <v>0.06619999999999999</v>
      </c>
      <c r="BQ95" s="96">
        <f>BO95*BP95/12</f>
        <v>0</v>
      </c>
      <c r="BR95" s="96">
        <f>BR94</f>
        <v>581.6900000000001</v>
      </c>
      <c r="BS95" s="96">
        <f>BJ95</f>
        <v>2318.31</v>
      </c>
      <c r="BT95" s="71"/>
      <c r="BU95" s="71">
        <f>BU94</f>
        <v>0</v>
      </c>
      <c r="BV95" s="96">
        <f>BO95+BQ95-BR95-BS95-BT95-BU95</f>
        <v>-2900</v>
      </c>
      <c r="BW95" t="b" s="21">
        <f>IF(BV95&gt;0,FALSE(),TRUE())</f>
        <v>1</v>
      </c>
      <c r="BX95" s="96">
        <f>IF((BO95+BQ95)&gt;(BS95+BR95+BT95+BU95),(BS95+BR95+BT95+BU95),(BO95+BQ95))</f>
        <v>0</v>
      </c>
      <c r="BY95" s="96">
        <f>IF(BW95,0,BV95)</f>
        <v>0</v>
      </c>
      <c r="BZ95" s="96">
        <f>IF(BY95&gt;0,0,-BV95)</f>
        <v>2900</v>
      </c>
      <c r="CA95" s="102">
        <f>IF(AND(NOT(BW94),BW95),1,0)</f>
        <v>0</v>
      </c>
      <c r="CB95" s="106">
        <f>IF(CA95,BN95,CB94)</f>
        <v>41896</v>
      </c>
      <c r="CC95" s="105"/>
      <c r="CD95" s="98">
        <f>EDATE(CD94,1)</f>
        <v>42992</v>
      </c>
      <c r="CE95" s="94">
        <f>CO94</f>
        <v>0</v>
      </c>
      <c r="CF95" s="95">
        <f>CF94</f>
        <v>0.05625</v>
      </c>
      <c r="CG95" s="96">
        <f>CE95*CF95/12</f>
        <v>0</v>
      </c>
      <c r="CH95" s="96">
        <f>CH94</f>
        <v>600</v>
      </c>
      <c r="CI95" s="96">
        <f>BZ95</f>
        <v>2900</v>
      </c>
      <c r="CJ95" s="71"/>
      <c r="CK95" s="71">
        <f>CK94</f>
        <v>0</v>
      </c>
      <c r="CL95" s="96">
        <f>CE95+CG95-CH95-CI95-CJ95-CK95</f>
        <v>-3500</v>
      </c>
      <c r="CM95" t="b" s="21">
        <f>IF(CL95&gt;0,FALSE(),TRUE())</f>
        <v>1</v>
      </c>
      <c r="CN95" s="96">
        <f>IF((CE95+CG95)&gt;(CI95+CH95+CJ95+CK95),(CI95+CH95+CJ95+CK95),(CE95+CG95))</f>
        <v>0</v>
      </c>
      <c r="CO95" s="96">
        <f>IF(CM95,0,CL95)</f>
        <v>0</v>
      </c>
      <c r="CP95" s="96">
        <f>IF(CO95&gt;0,0,-CL95)</f>
        <v>3500</v>
      </c>
      <c r="CQ95" s="102">
        <f>IF(AND(NOT(CM94),CM95),1,0)</f>
        <v>0</v>
      </c>
      <c r="CR95" s="106">
        <f>IF(CQ95,CD95,CR94)</f>
        <v>42627</v>
      </c>
    </row>
    <row r="96" ht="15" customHeight="1">
      <c r="A96" s="99">
        <f>D96+S96+AI96+AY96+BO96+CE96</f>
        <v>0</v>
      </c>
      <c r="B96" s="100">
        <f>D96+S96+AI96+AY96</f>
        <v>0</v>
      </c>
      <c r="C96" s="101">
        <f>EDATE(C95,1)</f>
        <v>43022</v>
      </c>
      <c r="D96" s="94">
        <f>M95</f>
        <v>0</v>
      </c>
      <c r="E96" s="95">
        <f>E95</f>
        <v>0.0349</v>
      </c>
      <c r="F96" s="96">
        <f>D96*E96/12</f>
        <v>0</v>
      </c>
      <c r="G96" s="96">
        <f>G95</f>
        <v>285.44</v>
      </c>
      <c r="H96" s="71"/>
      <c r="I96" s="71">
        <f>I95</f>
        <v>763.87</v>
      </c>
      <c r="J96" s="96">
        <f>D96+F96-G96-H96-I96</f>
        <v>-1049.31</v>
      </c>
      <c r="K96" t="b" s="21">
        <f>IF(J96&gt;0,FALSE(),TRUE())</f>
        <v>1</v>
      </c>
      <c r="L96" s="96">
        <f>IF((D96+F96)&gt;(G96+H96+I96),(G96+H96+I96),(D96+F96))</f>
        <v>0</v>
      </c>
      <c r="M96" s="96">
        <f>IF(K96,0,J96)</f>
        <v>0</v>
      </c>
      <c r="N96" s="96">
        <f>IF(M96&gt;0,0,-J96)</f>
        <v>1049.31</v>
      </c>
      <c r="O96" s="102">
        <f>IF(AND(NOT(K95),K96),1,0)</f>
        <v>0</v>
      </c>
      <c r="P96" s="106">
        <f>IF(O96,C96,P95)</f>
        <v>40738</v>
      </c>
      <c r="Q96" s="104"/>
      <c r="R96" s="98">
        <f>EDATE(R95,1)</f>
        <v>43022</v>
      </c>
      <c r="S96" s="94">
        <f>AC95</f>
        <v>0</v>
      </c>
      <c r="T96" s="95">
        <f>T95</f>
        <v>0.109</v>
      </c>
      <c r="U96" s="96">
        <f>S96*T96/12</f>
        <v>0</v>
      </c>
      <c r="V96" s="96">
        <f>V95</f>
        <v>496</v>
      </c>
      <c r="W96" s="96">
        <f>N96</f>
        <v>1049.31</v>
      </c>
      <c r="X96" s="71"/>
      <c r="Y96" s="71">
        <f>Y95</f>
        <v>0</v>
      </c>
      <c r="Z96" s="96">
        <f>S96+U96-V96-W96-X96-Y96</f>
        <v>-1545.31</v>
      </c>
      <c r="AA96" t="b" s="21">
        <f>IF(Z96&gt;0,FALSE(),TRUE())</f>
        <v>1</v>
      </c>
      <c r="AB96" s="96">
        <f>IF((S96+U96)&gt;(W96+V96+X96+Y96),(W96+V96+X96+Y96),(S96+U96))</f>
        <v>0</v>
      </c>
      <c r="AC96" s="96">
        <f>IF(AA96,0,Z96)</f>
        <v>0</v>
      </c>
      <c r="AD96" s="96">
        <f>IF(AC96&gt;0,0,-Z96)</f>
        <v>1545.31</v>
      </c>
      <c r="AE96" s="102">
        <f>IF(AND(NOT(AA95),AA96),1,0)</f>
        <v>0</v>
      </c>
      <c r="AF96" s="106">
        <f>IF(AE96,R96,AF95)</f>
        <v>40953</v>
      </c>
      <c r="AG96" s="59"/>
      <c r="AH96" s="98">
        <f>EDATE(AH95,1)</f>
        <v>43022</v>
      </c>
      <c r="AI96" s="94">
        <f>AS95</f>
        <v>0</v>
      </c>
      <c r="AJ96" s="95">
        <f>AJ95</f>
        <v>0.089</v>
      </c>
      <c r="AK96" s="96">
        <f>AI96*AJ96/12</f>
        <v>0</v>
      </c>
      <c r="AL96" s="96">
        <f>AL95</f>
        <v>345</v>
      </c>
      <c r="AM96" s="96">
        <f>AD96</f>
        <v>1545.31</v>
      </c>
      <c r="AN96" s="71"/>
      <c r="AO96" s="71">
        <f>AO95</f>
        <v>0</v>
      </c>
      <c r="AP96" s="96">
        <f>AI96+AK96-AL96-AM96-AN96-AO96</f>
        <v>-1890.31</v>
      </c>
      <c r="AQ96" t="b" s="21">
        <f>IF(AP96&gt;0,FALSE(),TRUE())</f>
        <v>1</v>
      </c>
      <c r="AR96" s="96">
        <f>IF((AI96+AK96)&gt;(AM96+AL96+AN96+AO96),(AM96+AL96+AN96+AO96),(AI96+AK96))</f>
        <v>0</v>
      </c>
      <c r="AS96" s="96">
        <f>IF(AQ96,0,AP96)</f>
        <v>0</v>
      </c>
      <c r="AT96" s="96">
        <f>IF(AS96&gt;0,0,-AP96)</f>
        <v>1890.31</v>
      </c>
      <c r="AU96" s="102">
        <f>IF(AND(NOT(AQ95),AQ96),1,0)</f>
        <v>0</v>
      </c>
      <c r="AV96" s="106">
        <f>IF(AU96,AH96,AV95)</f>
        <v>41257</v>
      </c>
      <c r="AW96" s="105"/>
      <c r="AX96" s="98">
        <f>EDATE(AX95,1)</f>
        <v>43022</v>
      </c>
      <c r="AY96" s="94">
        <f>BI95</f>
        <v>0</v>
      </c>
      <c r="AZ96" s="95">
        <f>AZ95</f>
        <v>0.079</v>
      </c>
      <c r="BA96" s="96">
        <f>AY96*AZ96/12</f>
        <v>0</v>
      </c>
      <c r="BB96" s="96">
        <f>BB95</f>
        <v>428</v>
      </c>
      <c r="BC96" s="96">
        <f>AT96</f>
        <v>1890.31</v>
      </c>
      <c r="BD96" s="71"/>
      <c r="BE96" s="71">
        <f>BE95</f>
        <v>0</v>
      </c>
      <c r="BF96" s="96">
        <f>AY96+BA96-BB96-BC96-BD96-BE96</f>
        <v>-2318.31</v>
      </c>
      <c r="BG96" t="b" s="21">
        <f>IF(BF96&gt;0,FALSE(),TRUE())</f>
        <v>1</v>
      </c>
      <c r="BH96" s="96">
        <f>IF((AY96+BA96)&gt;(BC96+BB96+BD96+BE96),(BC96+BB96+BD96+BE96),(AY96+BA96))</f>
        <v>0</v>
      </c>
      <c r="BI96" s="96">
        <f>IF(BG96,0,BF96)</f>
        <v>0</v>
      </c>
      <c r="BJ96" s="96">
        <f>IF(BI96&gt;0,0,-BF96)</f>
        <v>2318.31</v>
      </c>
      <c r="BK96" s="102">
        <f>IF(AND(NOT(BG95),BG96),1,0)</f>
        <v>0</v>
      </c>
      <c r="BL96" s="106">
        <f>IF(BK96,AX96,BL95)</f>
        <v>41469</v>
      </c>
      <c r="BM96" s="105"/>
      <c r="BN96" s="98">
        <f>EDATE(BN95,1)</f>
        <v>43022</v>
      </c>
      <c r="BO96" s="94">
        <f>BY95</f>
        <v>0</v>
      </c>
      <c r="BP96" s="95">
        <f>BP95</f>
        <v>0.06619999999999999</v>
      </c>
      <c r="BQ96" s="96">
        <f>BO96*BP96/12</f>
        <v>0</v>
      </c>
      <c r="BR96" s="96">
        <f>BR95</f>
        <v>581.6900000000001</v>
      </c>
      <c r="BS96" s="96">
        <f>BJ96</f>
        <v>2318.31</v>
      </c>
      <c r="BT96" s="71"/>
      <c r="BU96" s="71">
        <f>BU95</f>
        <v>0</v>
      </c>
      <c r="BV96" s="96">
        <f>BO96+BQ96-BR96-BS96-BT96-BU96</f>
        <v>-2900</v>
      </c>
      <c r="BW96" t="b" s="21">
        <f>IF(BV96&gt;0,FALSE(),TRUE())</f>
        <v>1</v>
      </c>
      <c r="BX96" s="96">
        <f>IF((BO96+BQ96)&gt;(BS96+BR96+BT96+BU96),(BS96+BR96+BT96+BU96),(BO96+BQ96))</f>
        <v>0</v>
      </c>
      <c r="BY96" s="96">
        <f>IF(BW96,0,BV96)</f>
        <v>0</v>
      </c>
      <c r="BZ96" s="96">
        <f>IF(BY96&gt;0,0,-BV96)</f>
        <v>2900</v>
      </c>
      <c r="CA96" s="102">
        <f>IF(AND(NOT(BW95),BW96),1,0)</f>
        <v>0</v>
      </c>
      <c r="CB96" s="106">
        <f>IF(CA96,BN96,CB95)</f>
        <v>41896</v>
      </c>
      <c r="CC96" s="105"/>
      <c r="CD96" s="98">
        <f>EDATE(CD95,1)</f>
        <v>43022</v>
      </c>
      <c r="CE96" s="94">
        <f>CO95</f>
        <v>0</v>
      </c>
      <c r="CF96" s="95">
        <f>CF95</f>
        <v>0.05625</v>
      </c>
      <c r="CG96" s="96">
        <f>CE96*CF96/12</f>
        <v>0</v>
      </c>
      <c r="CH96" s="96">
        <f>CH95</f>
        <v>600</v>
      </c>
      <c r="CI96" s="96">
        <f>BZ96</f>
        <v>2900</v>
      </c>
      <c r="CJ96" s="71"/>
      <c r="CK96" s="71">
        <f>CK95</f>
        <v>0</v>
      </c>
      <c r="CL96" s="96">
        <f>CE96+CG96-CH96-CI96-CJ96-CK96</f>
        <v>-3500</v>
      </c>
      <c r="CM96" t="b" s="21">
        <f>IF(CL96&gt;0,FALSE(),TRUE())</f>
        <v>1</v>
      </c>
      <c r="CN96" s="96">
        <f>IF((CE96+CG96)&gt;(CI96+CH96+CJ96+CK96),(CI96+CH96+CJ96+CK96),(CE96+CG96))</f>
        <v>0</v>
      </c>
      <c r="CO96" s="96">
        <f>IF(CM96,0,CL96)</f>
        <v>0</v>
      </c>
      <c r="CP96" s="96">
        <f>IF(CO96&gt;0,0,-CL96)</f>
        <v>3500</v>
      </c>
      <c r="CQ96" s="102">
        <f>IF(AND(NOT(CM95),CM96),1,0)</f>
        <v>0</v>
      </c>
      <c r="CR96" s="106">
        <f>IF(CQ96,CD96,CR95)</f>
        <v>42627</v>
      </c>
    </row>
    <row r="97" ht="15" customHeight="1">
      <c r="A97" s="99">
        <f>D97+S97+AI97+AY97+BO97+CE97</f>
        <v>0</v>
      </c>
      <c r="B97" s="100">
        <f>D97+S97+AI97+AY97</f>
        <v>0</v>
      </c>
      <c r="C97" s="101">
        <f>EDATE(C96,1)</f>
        <v>43053</v>
      </c>
      <c r="D97" s="94">
        <f>M96</f>
        <v>0</v>
      </c>
      <c r="E97" s="95">
        <f>E96</f>
        <v>0.0349</v>
      </c>
      <c r="F97" s="96">
        <f>D97*E97/12</f>
        <v>0</v>
      </c>
      <c r="G97" s="96">
        <f>G96</f>
        <v>285.44</v>
      </c>
      <c r="H97" s="71"/>
      <c r="I97" s="71">
        <f>I96</f>
        <v>763.87</v>
      </c>
      <c r="J97" s="96">
        <f>D97+F97-G97-H97-I97</f>
        <v>-1049.31</v>
      </c>
      <c r="K97" t="b" s="21">
        <f>IF(J97&gt;0,FALSE(),TRUE())</f>
        <v>1</v>
      </c>
      <c r="L97" s="96">
        <f>IF((D97+F97)&gt;(G97+H97+I97),(G97+H97+I97),(D97+F97))</f>
        <v>0</v>
      </c>
      <c r="M97" s="96">
        <f>IF(K97,0,J97)</f>
        <v>0</v>
      </c>
      <c r="N97" s="96">
        <f>IF(M97&gt;0,0,-J97)</f>
        <v>1049.31</v>
      </c>
      <c r="O97" s="102">
        <f>IF(AND(NOT(K96),K97),1,0)</f>
        <v>0</v>
      </c>
      <c r="P97" s="106">
        <f>IF(O97,C97,P96)</f>
        <v>40738</v>
      </c>
      <c r="Q97" s="104"/>
      <c r="R97" s="98">
        <f>EDATE(R96,1)</f>
        <v>43053</v>
      </c>
      <c r="S97" s="94">
        <f>AC96</f>
        <v>0</v>
      </c>
      <c r="T97" s="95">
        <f>T96</f>
        <v>0.109</v>
      </c>
      <c r="U97" s="96">
        <f>S97*T97/12</f>
        <v>0</v>
      </c>
      <c r="V97" s="96">
        <f>V96</f>
        <v>496</v>
      </c>
      <c r="W97" s="96">
        <f>N97</f>
        <v>1049.31</v>
      </c>
      <c r="X97" s="71"/>
      <c r="Y97" s="71">
        <f>Y96</f>
        <v>0</v>
      </c>
      <c r="Z97" s="96">
        <f>S97+U97-V97-W97-X97-Y97</f>
        <v>-1545.31</v>
      </c>
      <c r="AA97" t="b" s="21">
        <f>IF(Z97&gt;0,FALSE(),TRUE())</f>
        <v>1</v>
      </c>
      <c r="AB97" s="96">
        <f>IF((S97+U97)&gt;(W97+V97+X97+Y97),(W97+V97+X97+Y97),(S97+U97))</f>
        <v>0</v>
      </c>
      <c r="AC97" s="96">
        <f>IF(AA97,0,Z97)</f>
        <v>0</v>
      </c>
      <c r="AD97" s="96">
        <f>IF(AC97&gt;0,0,-Z97)</f>
        <v>1545.31</v>
      </c>
      <c r="AE97" s="102">
        <f>IF(AND(NOT(AA96),AA97),1,0)</f>
        <v>0</v>
      </c>
      <c r="AF97" s="106">
        <f>IF(AE97,R97,AF96)</f>
        <v>40953</v>
      </c>
      <c r="AG97" s="59"/>
      <c r="AH97" s="98">
        <f>EDATE(AH96,1)</f>
        <v>43053</v>
      </c>
      <c r="AI97" s="94">
        <f>AS96</f>
        <v>0</v>
      </c>
      <c r="AJ97" s="95">
        <f>AJ96</f>
        <v>0.089</v>
      </c>
      <c r="AK97" s="96">
        <f>AI97*AJ97/12</f>
        <v>0</v>
      </c>
      <c r="AL97" s="96">
        <f>AL96</f>
        <v>345</v>
      </c>
      <c r="AM97" s="96">
        <f>AD97</f>
        <v>1545.31</v>
      </c>
      <c r="AN97" s="71"/>
      <c r="AO97" s="71">
        <f>AO96</f>
        <v>0</v>
      </c>
      <c r="AP97" s="96">
        <f>AI97+AK97-AL97-AM97-AN97-AO97</f>
        <v>-1890.31</v>
      </c>
      <c r="AQ97" t="b" s="21">
        <f>IF(AP97&gt;0,FALSE(),TRUE())</f>
        <v>1</v>
      </c>
      <c r="AR97" s="96">
        <f>IF((AI97+AK97)&gt;(AM97+AL97+AN97+AO97),(AM97+AL97+AN97+AO97),(AI97+AK97))</f>
        <v>0</v>
      </c>
      <c r="AS97" s="96">
        <f>IF(AQ97,0,AP97)</f>
        <v>0</v>
      </c>
      <c r="AT97" s="96">
        <f>IF(AS97&gt;0,0,-AP97)</f>
        <v>1890.31</v>
      </c>
      <c r="AU97" s="102">
        <f>IF(AND(NOT(AQ96),AQ97),1,0)</f>
        <v>0</v>
      </c>
      <c r="AV97" s="106">
        <f>IF(AU97,AH97,AV96)</f>
        <v>41257</v>
      </c>
      <c r="AW97" s="105"/>
      <c r="AX97" s="98">
        <f>EDATE(AX96,1)</f>
        <v>43053</v>
      </c>
      <c r="AY97" s="94">
        <f>BI96</f>
        <v>0</v>
      </c>
      <c r="AZ97" s="95">
        <f>AZ96</f>
        <v>0.079</v>
      </c>
      <c r="BA97" s="96">
        <f>AY97*AZ97/12</f>
        <v>0</v>
      </c>
      <c r="BB97" s="96">
        <f>BB96</f>
        <v>428</v>
      </c>
      <c r="BC97" s="96">
        <f>AT97</f>
        <v>1890.31</v>
      </c>
      <c r="BD97" s="71"/>
      <c r="BE97" s="71">
        <f>BE96</f>
        <v>0</v>
      </c>
      <c r="BF97" s="96">
        <f>AY97+BA97-BB97-BC97-BD97-BE97</f>
        <v>-2318.31</v>
      </c>
      <c r="BG97" t="b" s="21">
        <f>IF(BF97&gt;0,FALSE(),TRUE())</f>
        <v>1</v>
      </c>
      <c r="BH97" s="96">
        <f>IF((AY97+BA97)&gt;(BC97+BB97+BD97+BE97),(BC97+BB97+BD97+BE97),(AY97+BA97))</f>
        <v>0</v>
      </c>
      <c r="BI97" s="96">
        <f>IF(BG97,0,BF97)</f>
        <v>0</v>
      </c>
      <c r="BJ97" s="96">
        <f>IF(BI97&gt;0,0,-BF97)</f>
        <v>2318.31</v>
      </c>
      <c r="BK97" s="102">
        <f>IF(AND(NOT(BG96),BG97),1,0)</f>
        <v>0</v>
      </c>
      <c r="BL97" s="106">
        <f>IF(BK97,AX97,BL96)</f>
        <v>41469</v>
      </c>
      <c r="BM97" s="105"/>
      <c r="BN97" s="98">
        <f>EDATE(BN96,1)</f>
        <v>43053</v>
      </c>
      <c r="BO97" s="94">
        <f>BY96</f>
        <v>0</v>
      </c>
      <c r="BP97" s="95">
        <f>BP96</f>
        <v>0.06619999999999999</v>
      </c>
      <c r="BQ97" s="96">
        <f>BO97*BP97/12</f>
        <v>0</v>
      </c>
      <c r="BR97" s="96">
        <f>BR96</f>
        <v>581.6900000000001</v>
      </c>
      <c r="BS97" s="96">
        <f>BJ97</f>
        <v>2318.31</v>
      </c>
      <c r="BT97" s="71"/>
      <c r="BU97" s="71">
        <f>BU96</f>
        <v>0</v>
      </c>
      <c r="BV97" s="96">
        <f>BO97+BQ97-BR97-BS97-BT97-BU97</f>
        <v>-2900</v>
      </c>
      <c r="BW97" t="b" s="21">
        <f>IF(BV97&gt;0,FALSE(),TRUE())</f>
        <v>1</v>
      </c>
      <c r="BX97" s="96">
        <f>IF((BO97+BQ97)&gt;(BS97+BR97+BT97+BU97),(BS97+BR97+BT97+BU97),(BO97+BQ97))</f>
        <v>0</v>
      </c>
      <c r="BY97" s="96">
        <f>IF(BW97,0,BV97)</f>
        <v>0</v>
      </c>
      <c r="BZ97" s="96">
        <f>IF(BY97&gt;0,0,-BV97)</f>
        <v>2900</v>
      </c>
      <c r="CA97" s="102">
        <f>IF(AND(NOT(BW96),BW97),1,0)</f>
        <v>0</v>
      </c>
      <c r="CB97" s="106">
        <f>IF(CA97,BN97,CB96)</f>
        <v>41896</v>
      </c>
      <c r="CC97" s="105"/>
      <c r="CD97" s="98">
        <f>EDATE(CD96,1)</f>
        <v>43053</v>
      </c>
      <c r="CE97" s="94">
        <f>CO96</f>
        <v>0</v>
      </c>
      <c r="CF97" s="95">
        <f>CF96</f>
        <v>0.05625</v>
      </c>
      <c r="CG97" s="96">
        <f>CE97*CF97/12</f>
        <v>0</v>
      </c>
      <c r="CH97" s="96">
        <f>CH96</f>
        <v>600</v>
      </c>
      <c r="CI97" s="96">
        <f>BZ97</f>
        <v>2900</v>
      </c>
      <c r="CJ97" s="71"/>
      <c r="CK97" s="71">
        <f>CK96</f>
        <v>0</v>
      </c>
      <c r="CL97" s="96">
        <f>CE97+CG97-CH97-CI97-CJ97-CK97</f>
        <v>-3500</v>
      </c>
      <c r="CM97" t="b" s="21">
        <f>IF(CL97&gt;0,FALSE(),TRUE())</f>
        <v>1</v>
      </c>
      <c r="CN97" s="96">
        <f>IF((CE97+CG97)&gt;(CI97+CH97+CJ97+CK97),(CI97+CH97+CJ97+CK97),(CE97+CG97))</f>
        <v>0</v>
      </c>
      <c r="CO97" s="96">
        <f>IF(CM97,0,CL97)</f>
        <v>0</v>
      </c>
      <c r="CP97" s="96">
        <f>IF(CO97&gt;0,0,-CL97)</f>
        <v>3500</v>
      </c>
      <c r="CQ97" s="102">
        <f>IF(AND(NOT(CM96),CM97),1,0)</f>
        <v>0</v>
      </c>
      <c r="CR97" s="106">
        <f>IF(CQ97,CD97,CR96)</f>
        <v>42627</v>
      </c>
    </row>
    <row r="98" ht="15" customHeight="1">
      <c r="A98" s="99">
        <f>D98+S98+AI98+AY98+BO98+CE98</f>
        <v>0</v>
      </c>
      <c r="B98" s="100">
        <f>D98+S98+AI98+AY98</f>
        <v>0</v>
      </c>
      <c r="C98" s="101">
        <f>EDATE(C97,1)</f>
        <v>43083</v>
      </c>
      <c r="D98" s="94">
        <f>M97</f>
        <v>0</v>
      </c>
      <c r="E98" s="95">
        <f>E97</f>
        <v>0.0349</v>
      </c>
      <c r="F98" s="96">
        <f>D98*E98/12</f>
        <v>0</v>
      </c>
      <c r="G98" s="96">
        <f>G97</f>
        <v>285.44</v>
      </c>
      <c r="H98" s="71"/>
      <c r="I98" s="71">
        <f>I97</f>
        <v>763.87</v>
      </c>
      <c r="J98" s="96">
        <f>D98+F98-G98-H98-I98</f>
        <v>-1049.31</v>
      </c>
      <c r="K98" t="b" s="21">
        <f>IF(J98&gt;0,FALSE(),TRUE())</f>
        <v>1</v>
      </c>
      <c r="L98" s="96">
        <f>IF((D98+F98)&gt;(G98+H98+I98),(G98+H98+I98),(D98+F98))</f>
        <v>0</v>
      </c>
      <c r="M98" s="96">
        <f>IF(K98,0,J98)</f>
        <v>0</v>
      </c>
      <c r="N98" s="96">
        <f>IF(M98&gt;0,0,-J98)</f>
        <v>1049.31</v>
      </c>
      <c r="O98" s="102">
        <f>IF(AND(NOT(K97),K98),1,0)</f>
        <v>0</v>
      </c>
      <c r="P98" s="106">
        <f>IF(O98,C98,P97)</f>
        <v>40738</v>
      </c>
      <c r="Q98" s="104"/>
      <c r="R98" s="98">
        <f>EDATE(R97,1)</f>
        <v>43083</v>
      </c>
      <c r="S98" s="94">
        <f>AC97</f>
        <v>0</v>
      </c>
      <c r="T98" s="95">
        <f>T97</f>
        <v>0.109</v>
      </c>
      <c r="U98" s="96">
        <f>S98*T98/12</f>
        <v>0</v>
      </c>
      <c r="V98" s="96">
        <f>V97</f>
        <v>496</v>
      </c>
      <c r="W98" s="96">
        <f>N98</f>
        <v>1049.31</v>
      </c>
      <c r="X98" s="71"/>
      <c r="Y98" s="71">
        <f>Y97</f>
        <v>0</v>
      </c>
      <c r="Z98" s="96">
        <f>S98+U98-V98-W98-X98-Y98</f>
        <v>-1545.31</v>
      </c>
      <c r="AA98" t="b" s="21">
        <f>IF(Z98&gt;0,FALSE(),TRUE())</f>
        <v>1</v>
      </c>
      <c r="AB98" s="96">
        <f>IF((S98+U98)&gt;(W98+V98+X98+Y98),(W98+V98+X98+Y98),(S98+U98))</f>
        <v>0</v>
      </c>
      <c r="AC98" s="96">
        <f>IF(AA98,0,Z98)</f>
        <v>0</v>
      </c>
      <c r="AD98" s="96">
        <f>IF(AC98&gt;0,0,-Z98)</f>
        <v>1545.31</v>
      </c>
      <c r="AE98" s="102">
        <f>IF(AND(NOT(AA97),AA98),1,0)</f>
        <v>0</v>
      </c>
      <c r="AF98" s="106">
        <f>IF(AE98,R98,AF97)</f>
        <v>40953</v>
      </c>
      <c r="AG98" s="59"/>
      <c r="AH98" s="98">
        <f>EDATE(AH97,1)</f>
        <v>43083</v>
      </c>
      <c r="AI98" s="94">
        <f>AS97</f>
        <v>0</v>
      </c>
      <c r="AJ98" s="95">
        <f>AJ97</f>
        <v>0.089</v>
      </c>
      <c r="AK98" s="96">
        <f>AI98*AJ98/12</f>
        <v>0</v>
      </c>
      <c r="AL98" s="96">
        <f>AL97</f>
        <v>345</v>
      </c>
      <c r="AM98" s="96">
        <f>AD98</f>
        <v>1545.31</v>
      </c>
      <c r="AN98" s="71"/>
      <c r="AO98" s="71">
        <f>AO97</f>
        <v>0</v>
      </c>
      <c r="AP98" s="96">
        <f>AI98+AK98-AL98-AM98-AN98-AO98</f>
        <v>-1890.31</v>
      </c>
      <c r="AQ98" t="b" s="21">
        <f>IF(AP98&gt;0,FALSE(),TRUE())</f>
        <v>1</v>
      </c>
      <c r="AR98" s="96">
        <f>IF((AI98+AK98)&gt;(AM98+AL98+AN98+AO98),(AM98+AL98+AN98+AO98),(AI98+AK98))</f>
        <v>0</v>
      </c>
      <c r="AS98" s="96">
        <f>IF(AQ98,0,AP98)</f>
        <v>0</v>
      </c>
      <c r="AT98" s="96">
        <f>IF(AS98&gt;0,0,-AP98)</f>
        <v>1890.31</v>
      </c>
      <c r="AU98" s="102">
        <f>IF(AND(NOT(AQ97),AQ98),1,0)</f>
        <v>0</v>
      </c>
      <c r="AV98" s="106">
        <f>IF(AU98,AH98,AV97)</f>
        <v>41257</v>
      </c>
      <c r="AW98" s="105"/>
      <c r="AX98" s="98">
        <f>EDATE(AX97,1)</f>
        <v>43083</v>
      </c>
      <c r="AY98" s="94">
        <f>BI97</f>
        <v>0</v>
      </c>
      <c r="AZ98" s="95">
        <f>AZ97</f>
        <v>0.079</v>
      </c>
      <c r="BA98" s="96">
        <f>AY98*AZ98/12</f>
        <v>0</v>
      </c>
      <c r="BB98" s="96">
        <f>BB97</f>
        <v>428</v>
      </c>
      <c r="BC98" s="96">
        <f>AT98</f>
        <v>1890.31</v>
      </c>
      <c r="BD98" s="71"/>
      <c r="BE98" s="71">
        <f>BE97</f>
        <v>0</v>
      </c>
      <c r="BF98" s="96">
        <f>AY98+BA98-BB98-BC98-BD98-BE98</f>
        <v>-2318.31</v>
      </c>
      <c r="BG98" t="b" s="21">
        <f>IF(BF98&gt;0,FALSE(),TRUE())</f>
        <v>1</v>
      </c>
      <c r="BH98" s="96">
        <f>IF((AY98+BA98)&gt;(BC98+BB98+BD98+BE98),(BC98+BB98+BD98+BE98),(AY98+BA98))</f>
        <v>0</v>
      </c>
      <c r="BI98" s="96">
        <f>IF(BG98,0,BF98)</f>
        <v>0</v>
      </c>
      <c r="BJ98" s="96">
        <f>IF(BI98&gt;0,0,-BF98)</f>
        <v>2318.31</v>
      </c>
      <c r="BK98" s="102">
        <f>IF(AND(NOT(BG97),BG98),1,0)</f>
        <v>0</v>
      </c>
      <c r="BL98" s="106">
        <f>IF(BK98,AX98,BL97)</f>
        <v>41469</v>
      </c>
      <c r="BM98" s="105"/>
      <c r="BN98" s="98">
        <f>EDATE(BN97,1)</f>
        <v>43083</v>
      </c>
      <c r="BO98" s="94">
        <f>BY97</f>
        <v>0</v>
      </c>
      <c r="BP98" s="95">
        <f>BP97</f>
        <v>0.06619999999999999</v>
      </c>
      <c r="BQ98" s="96">
        <f>BO98*BP98/12</f>
        <v>0</v>
      </c>
      <c r="BR98" s="96">
        <f>BR97</f>
        <v>581.6900000000001</v>
      </c>
      <c r="BS98" s="96">
        <f>BJ98</f>
        <v>2318.31</v>
      </c>
      <c r="BT98" s="71"/>
      <c r="BU98" s="71">
        <f>BU97</f>
        <v>0</v>
      </c>
      <c r="BV98" s="96">
        <f>BO98+BQ98-BR98-BS98-BT98-BU98</f>
        <v>-2900</v>
      </c>
      <c r="BW98" t="b" s="21">
        <f>IF(BV98&gt;0,FALSE(),TRUE())</f>
        <v>1</v>
      </c>
      <c r="BX98" s="96">
        <f>IF((BO98+BQ98)&gt;(BS98+BR98+BT98+BU98),(BS98+BR98+BT98+BU98),(BO98+BQ98))</f>
        <v>0</v>
      </c>
      <c r="BY98" s="96">
        <f>IF(BW98,0,BV98)</f>
        <v>0</v>
      </c>
      <c r="BZ98" s="96">
        <f>IF(BY98&gt;0,0,-BV98)</f>
        <v>2900</v>
      </c>
      <c r="CA98" s="102">
        <f>IF(AND(NOT(BW97),BW98),1,0)</f>
        <v>0</v>
      </c>
      <c r="CB98" s="106">
        <f>IF(CA98,BN98,CB97)</f>
        <v>41896</v>
      </c>
      <c r="CC98" s="105"/>
      <c r="CD98" s="98">
        <f>EDATE(CD97,1)</f>
        <v>43083</v>
      </c>
      <c r="CE98" s="94">
        <f>CO97</f>
        <v>0</v>
      </c>
      <c r="CF98" s="95">
        <f>CF97</f>
        <v>0.05625</v>
      </c>
      <c r="CG98" s="96">
        <f>CE98*CF98/12</f>
        <v>0</v>
      </c>
      <c r="CH98" s="96">
        <f>CH97</f>
        <v>600</v>
      </c>
      <c r="CI98" s="96">
        <f>BZ98</f>
        <v>2900</v>
      </c>
      <c r="CJ98" s="71"/>
      <c r="CK98" s="71">
        <f>CK97</f>
        <v>0</v>
      </c>
      <c r="CL98" s="96">
        <f>CE98+CG98-CH98-CI98-CJ98-CK98</f>
        <v>-3500</v>
      </c>
      <c r="CM98" t="b" s="21">
        <f>IF(CL98&gt;0,FALSE(),TRUE())</f>
        <v>1</v>
      </c>
      <c r="CN98" s="96">
        <f>IF((CE98+CG98)&gt;(CI98+CH98+CJ98+CK98),(CI98+CH98+CJ98+CK98),(CE98+CG98))</f>
        <v>0</v>
      </c>
      <c r="CO98" s="96">
        <f>IF(CM98,0,CL98)</f>
        <v>0</v>
      </c>
      <c r="CP98" s="96">
        <f>IF(CO98&gt;0,0,-CL98)</f>
        <v>3500</v>
      </c>
      <c r="CQ98" s="102">
        <f>IF(AND(NOT(CM97),CM98),1,0)</f>
        <v>0</v>
      </c>
      <c r="CR98" s="106">
        <f>IF(CQ98,CD98,CR97)</f>
        <v>42627</v>
      </c>
    </row>
    <row r="99" ht="15" customHeight="1">
      <c r="A99" s="99">
        <f>D99+S99+AI99+AY99+BO99+CE99</f>
        <v>0</v>
      </c>
      <c r="B99" s="100">
        <f>D99+S99+AI99+AY99</f>
        <v>0</v>
      </c>
      <c r="C99" s="101">
        <f>EDATE(C98,1)</f>
        <v>43114</v>
      </c>
      <c r="D99" s="94">
        <f>M98</f>
        <v>0</v>
      </c>
      <c r="E99" s="95">
        <f>E98</f>
        <v>0.0349</v>
      </c>
      <c r="F99" s="96">
        <f>D99*E99/12</f>
        <v>0</v>
      </c>
      <c r="G99" s="96">
        <f>G98</f>
        <v>285.44</v>
      </c>
      <c r="H99" s="71"/>
      <c r="I99" s="71">
        <f>I98</f>
        <v>763.87</v>
      </c>
      <c r="J99" s="96">
        <f>D99+F99-G99-H99-I99</f>
        <v>-1049.31</v>
      </c>
      <c r="K99" t="b" s="21">
        <f>IF(J99&gt;0,FALSE(),TRUE())</f>
        <v>1</v>
      </c>
      <c r="L99" s="96">
        <f>IF((D99+F99)&gt;(G99+H99+I99),(G99+H99+I99),(D99+F99))</f>
        <v>0</v>
      </c>
      <c r="M99" s="96">
        <f>IF(K99,0,J99)</f>
        <v>0</v>
      </c>
      <c r="N99" s="96">
        <f>IF(M99&gt;0,0,-J99)</f>
        <v>1049.31</v>
      </c>
      <c r="O99" s="102">
        <f>IF(AND(NOT(K98),K99),1,0)</f>
        <v>0</v>
      </c>
      <c r="P99" s="106">
        <f>IF(O99,C99,P98)</f>
        <v>40738</v>
      </c>
      <c r="Q99" s="104"/>
      <c r="R99" s="98">
        <f>EDATE(R98,1)</f>
        <v>43114</v>
      </c>
      <c r="S99" s="94">
        <f>AC98</f>
        <v>0</v>
      </c>
      <c r="T99" s="95">
        <f>T98</f>
        <v>0.109</v>
      </c>
      <c r="U99" s="96">
        <f>S99*T99/12</f>
        <v>0</v>
      </c>
      <c r="V99" s="96">
        <f>V98</f>
        <v>496</v>
      </c>
      <c r="W99" s="96">
        <f>N99</f>
        <v>1049.31</v>
      </c>
      <c r="X99" s="71"/>
      <c r="Y99" s="71">
        <f>Y98</f>
        <v>0</v>
      </c>
      <c r="Z99" s="96">
        <f>S99+U99-V99-W99-X99-Y99</f>
        <v>-1545.31</v>
      </c>
      <c r="AA99" t="b" s="21">
        <f>IF(Z99&gt;0,FALSE(),TRUE())</f>
        <v>1</v>
      </c>
      <c r="AB99" s="96">
        <f>IF((S99+U99)&gt;(W99+V99+X99+Y99),(W99+V99+X99+Y99),(S99+U99))</f>
        <v>0</v>
      </c>
      <c r="AC99" s="96">
        <f>IF(AA99,0,Z99)</f>
        <v>0</v>
      </c>
      <c r="AD99" s="96">
        <f>IF(AC99&gt;0,0,-Z99)</f>
        <v>1545.31</v>
      </c>
      <c r="AE99" s="102">
        <f>IF(AND(NOT(AA98),AA99),1,0)</f>
        <v>0</v>
      </c>
      <c r="AF99" s="106">
        <f>IF(AE99,R99,AF98)</f>
        <v>40953</v>
      </c>
      <c r="AG99" s="59"/>
      <c r="AH99" s="98">
        <f>EDATE(AH98,1)</f>
        <v>43114</v>
      </c>
      <c r="AI99" s="94">
        <f>AS98</f>
        <v>0</v>
      </c>
      <c r="AJ99" s="95">
        <f>AJ98</f>
        <v>0.089</v>
      </c>
      <c r="AK99" s="96">
        <f>AI99*AJ99/12</f>
        <v>0</v>
      </c>
      <c r="AL99" s="96">
        <f>AL98</f>
        <v>345</v>
      </c>
      <c r="AM99" s="96">
        <f>AD99</f>
        <v>1545.31</v>
      </c>
      <c r="AN99" s="71"/>
      <c r="AO99" s="71">
        <f>AO98</f>
        <v>0</v>
      </c>
      <c r="AP99" s="96">
        <f>AI99+AK99-AL99-AM99-AN99-AO99</f>
        <v>-1890.31</v>
      </c>
      <c r="AQ99" t="b" s="21">
        <f>IF(AP99&gt;0,FALSE(),TRUE())</f>
        <v>1</v>
      </c>
      <c r="AR99" s="96">
        <f>IF((AI99+AK99)&gt;(AM99+AL99+AN99+AO99),(AM99+AL99+AN99+AO99),(AI99+AK99))</f>
        <v>0</v>
      </c>
      <c r="AS99" s="96">
        <f>IF(AQ99,0,AP99)</f>
        <v>0</v>
      </c>
      <c r="AT99" s="96">
        <f>IF(AS99&gt;0,0,-AP99)</f>
        <v>1890.31</v>
      </c>
      <c r="AU99" s="102">
        <f>IF(AND(NOT(AQ98),AQ99),1,0)</f>
        <v>0</v>
      </c>
      <c r="AV99" s="106">
        <f>IF(AU99,AH99,AV98)</f>
        <v>41257</v>
      </c>
      <c r="AW99" s="105"/>
      <c r="AX99" s="98">
        <f>EDATE(AX98,1)</f>
        <v>43114</v>
      </c>
      <c r="AY99" s="94">
        <f>BI98</f>
        <v>0</v>
      </c>
      <c r="AZ99" s="95">
        <f>AZ98</f>
        <v>0.079</v>
      </c>
      <c r="BA99" s="96">
        <f>AY99*AZ99/12</f>
        <v>0</v>
      </c>
      <c r="BB99" s="96">
        <f>BB98</f>
        <v>428</v>
      </c>
      <c r="BC99" s="96">
        <f>AT99</f>
        <v>1890.31</v>
      </c>
      <c r="BD99" s="71"/>
      <c r="BE99" s="71">
        <f>BE98</f>
        <v>0</v>
      </c>
      <c r="BF99" s="96">
        <f>AY99+BA99-BB99-BC99-BD99-BE99</f>
        <v>-2318.31</v>
      </c>
      <c r="BG99" t="b" s="21">
        <f>IF(BF99&gt;0,FALSE(),TRUE())</f>
        <v>1</v>
      </c>
      <c r="BH99" s="96">
        <f>IF((AY99+BA99)&gt;(BC99+BB99+BD99+BE99),(BC99+BB99+BD99+BE99),(AY99+BA99))</f>
        <v>0</v>
      </c>
      <c r="BI99" s="96">
        <f>IF(BG99,0,BF99)</f>
        <v>0</v>
      </c>
      <c r="BJ99" s="96">
        <f>IF(BI99&gt;0,0,-BF99)</f>
        <v>2318.31</v>
      </c>
      <c r="BK99" s="102">
        <f>IF(AND(NOT(BG98),BG99),1,0)</f>
        <v>0</v>
      </c>
      <c r="BL99" s="106">
        <f>IF(BK99,AX99,BL98)</f>
        <v>41469</v>
      </c>
      <c r="BM99" s="105"/>
      <c r="BN99" s="98">
        <f>EDATE(BN98,1)</f>
        <v>43114</v>
      </c>
      <c r="BO99" s="94">
        <f>BY98</f>
        <v>0</v>
      </c>
      <c r="BP99" s="95">
        <f>BP98</f>
        <v>0.06619999999999999</v>
      </c>
      <c r="BQ99" s="96">
        <f>BO99*BP99/12</f>
        <v>0</v>
      </c>
      <c r="BR99" s="96">
        <f>BR98</f>
        <v>581.6900000000001</v>
      </c>
      <c r="BS99" s="96">
        <f>BJ99</f>
        <v>2318.31</v>
      </c>
      <c r="BT99" s="71"/>
      <c r="BU99" s="71">
        <f>BU98</f>
        <v>0</v>
      </c>
      <c r="BV99" s="96">
        <f>BO99+BQ99-BR99-BS99-BT99-BU99</f>
        <v>-2900</v>
      </c>
      <c r="BW99" t="b" s="21">
        <f>IF(BV99&gt;0,FALSE(),TRUE())</f>
        <v>1</v>
      </c>
      <c r="BX99" s="96">
        <f>IF((BO99+BQ99)&gt;(BS99+BR99+BT99+BU99),(BS99+BR99+BT99+BU99),(BO99+BQ99))</f>
        <v>0</v>
      </c>
      <c r="BY99" s="96">
        <f>IF(BW99,0,BV99)</f>
        <v>0</v>
      </c>
      <c r="BZ99" s="96">
        <f>IF(BY99&gt;0,0,-BV99)</f>
        <v>2900</v>
      </c>
      <c r="CA99" s="102">
        <f>IF(AND(NOT(BW98),BW99),1,0)</f>
        <v>0</v>
      </c>
      <c r="CB99" s="106">
        <f>IF(CA99,BN99,CB98)</f>
        <v>41896</v>
      </c>
      <c r="CC99" s="105"/>
      <c r="CD99" s="98">
        <f>EDATE(CD98,1)</f>
        <v>43114</v>
      </c>
      <c r="CE99" s="94">
        <f>CO98</f>
        <v>0</v>
      </c>
      <c r="CF99" s="95">
        <f>CF98</f>
        <v>0.05625</v>
      </c>
      <c r="CG99" s="96">
        <f>CE99*CF99/12</f>
        <v>0</v>
      </c>
      <c r="CH99" s="96">
        <f>CH98</f>
        <v>600</v>
      </c>
      <c r="CI99" s="96">
        <f>BZ99</f>
        <v>2900</v>
      </c>
      <c r="CJ99" s="71"/>
      <c r="CK99" s="71">
        <f>CK98</f>
        <v>0</v>
      </c>
      <c r="CL99" s="96">
        <f>CE99+CG99-CH99-CI99-CJ99-CK99</f>
        <v>-3500</v>
      </c>
      <c r="CM99" t="b" s="21">
        <f>IF(CL99&gt;0,FALSE(),TRUE())</f>
        <v>1</v>
      </c>
      <c r="CN99" s="96">
        <f>IF((CE99+CG99)&gt;(CI99+CH99+CJ99+CK99),(CI99+CH99+CJ99+CK99),(CE99+CG99))</f>
        <v>0</v>
      </c>
      <c r="CO99" s="96">
        <f>IF(CM99,0,CL99)</f>
        <v>0</v>
      </c>
      <c r="CP99" s="96">
        <f>IF(CO99&gt;0,0,-CL99)</f>
        <v>3500</v>
      </c>
      <c r="CQ99" s="102">
        <f>IF(AND(NOT(CM98),CM99),1,0)</f>
        <v>0</v>
      </c>
      <c r="CR99" s="106">
        <f>IF(CQ99,CD99,CR98)</f>
        <v>42627</v>
      </c>
    </row>
    <row r="100" ht="15" customHeight="1">
      <c r="A100" s="99">
        <f>D100+S100+AI100+AY100+BO100+CE100</f>
        <v>0</v>
      </c>
      <c r="B100" s="100">
        <f>D100+S100+AI100+AY100</f>
        <v>0</v>
      </c>
      <c r="C100" s="101">
        <f>EDATE(C99,1)</f>
        <v>43145</v>
      </c>
      <c r="D100" s="94">
        <f>M99</f>
        <v>0</v>
      </c>
      <c r="E100" s="95">
        <f>E99</f>
        <v>0.0349</v>
      </c>
      <c r="F100" s="96">
        <f>D100*E100/12</f>
        <v>0</v>
      </c>
      <c r="G100" s="96">
        <f>G99</f>
        <v>285.44</v>
      </c>
      <c r="H100" s="71"/>
      <c r="I100" s="71">
        <f>I99</f>
        <v>763.87</v>
      </c>
      <c r="J100" s="96">
        <f>D100+F100-G100-H100-I100</f>
        <v>-1049.31</v>
      </c>
      <c r="K100" t="b" s="21">
        <f>IF(J100&gt;0,FALSE(),TRUE())</f>
        <v>1</v>
      </c>
      <c r="L100" s="96">
        <f>IF((D100+F100)&gt;(G100+H100+I100),(G100+H100+I100),(D100+F100))</f>
        <v>0</v>
      </c>
      <c r="M100" s="96">
        <f>IF(K100,0,J100)</f>
        <v>0</v>
      </c>
      <c r="N100" s="96">
        <f>IF(M100&gt;0,0,-J100)</f>
        <v>1049.31</v>
      </c>
      <c r="O100" s="102">
        <f>IF(AND(NOT(K99),K100),1,0)</f>
        <v>0</v>
      </c>
      <c r="P100" s="106">
        <f>IF(O100,C100,P99)</f>
        <v>40738</v>
      </c>
      <c r="Q100" s="104"/>
      <c r="R100" s="98">
        <f>EDATE(R99,1)</f>
        <v>43145</v>
      </c>
      <c r="S100" s="94">
        <f>AC99</f>
        <v>0</v>
      </c>
      <c r="T100" s="95">
        <f>T99</f>
        <v>0.109</v>
      </c>
      <c r="U100" s="96">
        <f>S100*T100/12</f>
        <v>0</v>
      </c>
      <c r="V100" s="96">
        <f>V99</f>
        <v>496</v>
      </c>
      <c r="W100" s="96">
        <f>N100</f>
        <v>1049.31</v>
      </c>
      <c r="X100" s="71"/>
      <c r="Y100" s="71">
        <f>Y99</f>
        <v>0</v>
      </c>
      <c r="Z100" s="96">
        <f>S100+U100-V100-W100-X100-Y100</f>
        <v>-1545.31</v>
      </c>
      <c r="AA100" t="b" s="21">
        <f>IF(Z100&gt;0,FALSE(),TRUE())</f>
        <v>1</v>
      </c>
      <c r="AB100" s="96">
        <f>IF((S100+U100)&gt;(W100+V100+X100+Y100),(W100+V100+X100+Y100),(S100+U100))</f>
        <v>0</v>
      </c>
      <c r="AC100" s="96">
        <f>IF(AA100,0,Z100)</f>
        <v>0</v>
      </c>
      <c r="AD100" s="96">
        <f>IF(AC100&gt;0,0,-Z100)</f>
        <v>1545.31</v>
      </c>
      <c r="AE100" s="102">
        <f>IF(AND(NOT(AA99),AA100),1,0)</f>
        <v>0</v>
      </c>
      <c r="AF100" s="106">
        <f>IF(AE100,R100,AF99)</f>
        <v>40953</v>
      </c>
      <c r="AG100" s="59"/>
      <c r="AH100" s="98">
        <f>EDATE(AH99,1)</f>
        <v>43145</v>
      </c>
      <c r="AI100" s="94">
        <f>AS99</f>
        <v>0</v>
      </c>
      <c r="AJ100" s="95">
        <f>AJ99</f>
        <v>0.089</v>
      </c>
      <c r="AK100" s="96">
        <f>AI100*AJ100/12</f>
        <v>0</v>
      </c>
      <c r="AL100" s="96">
        <f>AL99</f>
        <v>345</v>
      </c>
      <c r="AM100" s="96">
        <f>AD100</f>
        <v>1545.31</v>
      </c>
      <c r="AN100" s="71"/>
      <c r="AO100" s="71">
        <f>AO99</f>
        <v>0</v>
      </c>
      <c r="AP100" s="96">
        <f>AI100+AK100-AL100-AM100-AN100-AO100</f>
        <v>-1890.31</v>
      </c>
      <c r="AQ100" t="b" s="21">
        <f>IF(AP100&gt;0,FALSE(),TRUE())</f>
        <v>1</v>
      </c>
      <c r="AR100" s="96">
        <f>IF((AI100+AK100)&gt;(AM100+AL100+AN100+AO100),(AM100+AL100+AN100+AO100),(AI100+AK100))</f>
        <v>0</v>
      </c>
      <c r="AS100" s="96">
        <f>IF(AQ100,0,AP100)</f>
        <v>0</v>
      </c>
      <c r="AT100" s="96">
        <f>IF(AS100&gt;0,0,-AP100)</f>
        <v>1890.31</v>
      </c>
      <c r="AU100" s="102">
        <f>IF(AND(NOT(AQ99),AQ100),1,0)</f>
        <v>0</v>
      </c>
      <c r="AV100" s="106">
        <f>IF(AU100,AH100,AV99)</f>
        <v>41257</v>
      </c>
      <c r="AW100" s="105"/>
      <c r="AX100" s="98">
        <f>EDATE(AX99,1)</f>
        <v>43145</v>
      </c>
      <c r="AY100" s="94">
        <f>BI99</f>
        <v>0</v>
      </c>
      <c r="AZ100" s="95">
        <f>AZ99</f>
        <v>0.079</v>
      </c>
      <c r="BA100" s="96">
        <f>AY100*AZ100/12</f>
        <v>0</v>
      </c>
      <c r="BB100" s="96">
        <f>BB99</f>
        <v>428</v>
      </c>
      <c r="BC100" s="96">
        <f>AT100</f>
        <v>1890.31</v>
      </c>
      <c r="BD100" s="71"/>
      <c r="BE100" s="71">
        <f>BE99</f>
        <v>0</v>
      </c>
      <c r="BF100" s="96">
        <f>AY100+BA100-BB100-BC100-BD100-BE100</f>
        <v>-2318.31</v>
      </c>
      <c r="BG100" t="b" s="21">
        <f>IF(BF100&gt;0,FALSE(),TRUE())</f>
        <v>1</v>
      </c>
      <c r="BH100" s="96">
        <f>IF((AY100+BA100)&gt;(BC100+BB100+BD100+BE100),(BC100+BB100+BD100+BE100),(AY100+BA100))</f>
        <v>0</v>
      </c>
      <c r="BI100" s="96">
        <f>IF(BG100,0,BF100)</f>
        <v>0</v>
      </c>
      <c r="BJ100" s="96">
        <f>IF(BI100&gt;0,0,-BF100)</f>
        <v>2318.31</v>
      </c>
      <c r="BK100" s="102">
        <f>IF(AND(NOT(BG99),BG100),1,0)</f>
        <v>0</v>
      </c>
      <c r="BL100" s="106">
        <f>IF(BK100,AX100,BL99)</f>
        <v>41469</v>
      </c>
      <c r="BM100" s="105"/>
      <c r="BN100" s="98">
        <f>EDATE(BN99,1)</f>
        <v>43145</v>
      </c>
      <c r="BO100" s="94">
        <f>BY99</f>
        <v>0</v>
      </c>
      <c r="BP100" s="95">
        <f>BP99</f>
        <v>0.06619999999999999</v>
      </c>
      <c r="BQ100" s="96">
        <f>BO100*BP100/12</f>
        <v>0</v>
      </c>
      <c r="BR100" s="96">
        <f>BR99</f>
        <v>581.6900000000001</v>
      </c>
      <c r="BS100" s="96">
        <f>BJ100</f>
        <v>2318.31</v>
      </c>
      <c r="BT100" s="71"/>
      <c r="BU100" s="71">
        <f>BU99</f>
        <v>0</v>
      </c>
      <c r="BV100" s="96">
        <f>BO100+BQ100-BR100-BS100-BT100-BU100</f>
        <v>-2900</v>
      </c>
      <c r="BW100" t="b" s="21">
        <f>IF(BV100&gt;0,FALSE(),TRUE())</f>
        <v>1</v>
      </c>
      <c r="BX100" s="96">
        <f>IF((BO100+BQ100)&gt;(BS100+BR100+BT100+BU100),(BS100+BR100+BT100+BU100),(BO100+BQ100))</f>
        <v>0</v>
      </c>
      <c r="BY100" s="96">
        <f>IF(BW100,0,BV100)</f>
        <v>0</v>
      </c>
      <c r="BZ100" s="96">
        <f>IF(BY100&gt;0,0,-BV100)</f>
        <v>2900</v>
      </c>
      <c r="CA100" s="102">
        <f>IF(AND(NOT(BW99),BW100),1,0)</f>
        <v>0</v>
      </c>
      <c r="CB100" s="106">
        <f>IF(CA100,BN100,CB99)</f>
        <v>41896</v>
      </c>
      <c r="CC100" s="105"/>
      <c r="CD100" s="98">
        <f>EDATE(CD99,1)</f>
        <v>43145</v>
      </c>
      <c r="CE100" s="94">
        <f>CO99</f>
        <v>0</v>
      </c>
      <c r="CF100" s="95">
        <f>CF99</f>
        <v>0.05625</v>
      </c>
      <c r="CG100" s="96">
        <f>CE100*CF100/12</f>
        <v>0</v>
      </c>
      <c r="CH100" s="96">
        <f>CH99</f>
        <v>600</v>
      </c>
      <c r="CI100" s="96">
        <f>BZ100</f>
        <v>2900</v>
      </c>
      <c r="CJ100" s="71"/>
      <c r="CK100" s="71">
        <f>CK99</f>
        <v>0</v>
      </c>
      <c r="CL100" s="96">
        <f>CE100+CG100-CH100-CI100-CJ100-CK100</f>
        <v>-3500</v>
      </c>
      <c r="CM100" t="b" s="21">
        <f>IF(CL100&gt;0,FALSE(),TRUE())</f>
        <v>1</v>
      </c>
      <c r="CN100" s="96">
        <f>IF((CE100+CG100)&gt;(CI100+CH100+CJ100+CK100),(CI100+CH100+CJ100+CK100),(CE100+CG100))</f>
        <v>0</v>
      </c>
      <c r="CO100" s="96">
        <f>IF(CM100,0,CL100)</f>
        <v>0</v>
      </c>
      <c r="CP100" s="96">
        <f>IF(CO100&gt;0,0,-CL100)</f>
        <v>3500</v>
      </c>
      <c r="CQ100" s="102">
        <f>IF(AND(NOT(CM99),CM100),1,0)</f>
        <v>0</v>
      </c>
      <c r="CR100" s="106">
        <f>IF(CQ100,CD100,CR99)</f>
        <v>42627</v>
      </c>
    </row>
    <row r="101" ht="15" customHeight="1">
      <c r="A101" s="99">
        <f>D101+S101+AI101+AY101+BO101+CE101</f>
        <v>0</v>
      </c>
      <c r="B101" s="100">
        <f>D101+S101+AI101+AY101</f>
        <v>0</v>
      </c>
      <c r="C101" s="101">
        <f>EDATE(C100,1)</f>
        <v>43173</v>
      </c>
      <c r="D101" s="94">
        <f>M100</f>
        <v>0</v>
      </c>
      <c r="E101" s="95">
        <f>E100</f>
        <v>0.0349</v>
      </c>
      <c r="F101" s="96">
        <f>D101*E101/12</f>
        <v>0</v>
      </c>
      <c r="G101" s="96">
        <f>G100</f>
        <v>285.44</v>
      </c>
      <c r="H101" s="71"/>
      <c r="I101" s="71">
        <f>I100</f>
        <v>763.87</v>
      </c>
      <c r="J101" s="96">
        <f>D101+F101-G101-H101-I101</f>
        <v>-1049.31</v>
      </c>
      <c r="K101" t="b" s="21">
        <f>IF(J101&gt;0,FALSE(),TRUE())</f>
        <v>1</v>
      </c>
      <c r="L101" s="96">
        <f>IF((D101+F101)&gt;(G101+H101+I101),(G101+H101+I101),(D101+F101))</f>
        <v>0</v>
      </c>
      <c r="M101" s="96">
        <f>IF(K101,0,J101)</f>
        <v>0</v>
      </c>
      <c r="N101" s="96">
        <f>IF(M101&gt;0,0,-J101)</f>
        <v>1049.31</v>
      </c>
      <c r="O101" s="102">
        <f>IF(AND(NOT(K100),K101),1,0)</f>
        <v>0</v>
      </c>
      <c r="P101" s="106">
        <f>IF(O101,C101,P100)</f>
        <v>40738</v>
      </c>
      <c r="Q101" s="104"/>
      <c r="R101" s="98">
        <f>EDATE(R100,1)</f>
        <v>43173</v>
      </c>
      <c r="S101" s="94">
        <f>AC100</f>
        <v>0</v>
      </c>
      <c r="T101" s="95">
        <f>T100</f>
        <v>0.109</v>
      </c>
      <c r="U101" s="96">
        <f>S101*T101/12</f>
        <v>0</v>
      </c>
      <c r="V101" s="96">
        <f>V100</f>
        <v>496</v>
      </c>
      <c r="W101" s="96">
        <f>N101</f>
        <v>1049.31</v>
      </c>
      <c r="X101" s="71"/>
      <c r="Y101" s="71">
        <f>Y100</f>
        <v>0</v>
      </c>
      <c r="Z101" s="96">
        <f>S101+U101-V101-W101-X101-Y101</f>
        <v>-1545.31</v>
      </c>
      <c r="AA101" t="b" s="21">
        <f>IF(Z101&gt;0,FALSE(),TRUE())</f>
        <v>1</v>
      </c>
      <c r="AB101" s="96">
        <f>IF((S101+U101)&gt;(W101+V101+X101+Y101),(W101+V101+X101+Y101),(S101+U101))</f>
        <v>0</v>
      </c>
      <c r="AC101" s="96">
        <f>IF(AA101,0,Z101)</f>
        <v>0</v>
      </c>
      <c r="AD101" s="96">
        <f>IF(AC101&gt;0,0,-Z101)</f>
        <v>1545.31</v>
      </c>
      <c r="AE101" s="102">
        <f>IF(AND(NOT(AA100),AA101),1,0)</f>
        <v>0</v>
      </c>
      <c r="AF101" s="106">
        <f>IF(AE101,R101,AF100)</f>
        <v>40953</v>
      </c>
      <c r="AG101" s="59"/>
      <c r="AH101" s="98">
        <f>EDATE(AH100,1)</f>
        <v>43173</v>
      </c>
      <c r="AI101" s="94">
        <f>AS100</f>
        <v>0</v>
      </c>
      <c r="AJ101" s="95">
        <f>AJ100</f>
        <v>0.089</v>
      </c>
      <c r="AK101" s="96">
        <f>AI101*AJ101/12</f>
        <v>0</v>
      </c>
      <c r="AL101" s="96">
        <f>AL100</f>
        <v>345</v>
      </c>
      <c r="AM101" s="96">
        <f>AD101</f>
        <v>1545.31</v>
      </c>
      <c r="AN101" s="71"/>
      <c r="AO101" s="71">
        <f>AO100</f>
        <v>0</v>
      </c>
      <c r="AP101" s="96">
        <f>AI101+AK101-AL101-AM101-AN101-AO101</f>
        <v>-1890.31</v>
      </c>
      <c r="AQ101" t="b" s="21">
        <f>IF(AP101&gt;0,FALSE(),TRUE())</f>
        <v>1</v>
      </c>
      <c r="AR101" s="96">
        <f>IF((AI101+AK101)&gt;(AM101+AL101+AN101+AO101),(AM101+AL101+AN101+AO101),(AI101+AK101))</f>
        <v>0</v>
      </c>
      <c r="AS101" s="96">
        <f>IF(AQ101,0,AP101)</f>
        <v>0</v>
      </c>
      <c r="AT101" s="96">
        <f>IF(AS101&gt;0,0,-AP101)</f>
        <v>1890.31</v>
      </c>
      <c r="AU101" s="102">
        <f>IF(AND(NOT(AQ100),AQ101),1,0)</f>
        <v>0</v>
      </c>
      <c r="AV101" s="106">
        <f>IF(AU101,AH101,AV100)</f>
        <v>41257</v>
      </c>
      <c r="AW101" s="105"/>
      <c r="AX101" s="98">
        <f>EDATE(AX100,1)</f>
        <v>43173</v>
      </c>
      <c r="AY101" s="94">
        <f>BI100</f>
        <v>0</v>
      </c>
      <c r="AZ101" s="95">
        <f>AZ100</f>
        <v>0.079</v>
      </c>
      <c r="BA101" s="96">
        <f>AY101*AZ101/12</f>
        <v>0</v>
      </c>
      <c r="BB101" s="96">
        <f>BB100</f>
        <v>428</v>
      </c>
      <c r="BC101" s="96">
        <f>AT101</f>
        <v>1890.31</v>
      </c>
      <c r="BD101" s="71"/>
      <c r="BE101" s="71">
        <f>BE100</f>
        <v>0</v>
      </c>
      <c r="BF101" s="96">
        <f>AY101+BA101-BB101-BC101-BD101-BE101</f>
        <v>-2318.31</v>
      </c>
      <c r="BG101" t="b" s="21">
        <f>IF(BF101&gt;0,FALSE(),TRUE())</f>
        <v>1</v>
      </c>
      <c r="BH101" s="96">
        <f>IF((AY101+BA101)&gt;(BC101+BB101+BD101+BE101),(BC101+BB101+BD101+BE101),(AY101+BA101))</f>
        <v>0</v>
      </c>
      <c r="BI101" s="96">
        <f>IF(BG101,0,BF101)</f>
        <v>0</v>
      </c>
      <c r="BJ101" s="96">
        <f>IF(BI101&gt;0,0,-BF101)</f>
        <v>2318.31</v>
      </c>
      <c r="BK101" s="102">
        <f>IF(AND(NOT(BG100),BG101),1,0)</f>
        <v>0</v>
      </c>
      <c r="BL101" s="106">
        <f>IF(BK101,AX101,BL100)</f>
        <v>41469</v>
      </c>
      <c r="BM101" s="105"/>
      <c r="BN101" s="98">
        <f>EDATE(BN100,1)</f>
        <v>43173</v>
      </c>
      <c r="BO101" s="94">
        <f>BY100</f>
        <v>0</v>
      </c>
      <c r="BP101" s="95">
        <f>BP100</f>
        <v>0.06619999999999999</v>
      </c>
      <c r="BQ101" s="96">
        <f>BO101*BP101/12</f>
        <v>0</v>
      </c>
      <c r="BR101" s="96">
        <f>BR100</f>
        <v>581.6900000000001</v>
      </c>
      <c r="BS101" s="96">
        <f>BJ101</f>
        <v>2318.31</v>
      </c>
      <c r="BT101" s="71"/>
      <c r="BU101" s="71">
        <f>BU100</f>
        <v>0</v>
      </c>
      <c r="BV101" s="96">
        <f>BO101+BQ101-BR101-BS101-BT101-BU101</f>
        <v>-2900</v>
      </c>
      <c r="BW101" t="b" s="21">
        <f>IF(BV101&gt;0,FALSE(),TRUE())</f>
        <v>1</v>
      </c>
      <c r="BX101" s="96">
        <f>IF((BO101+BQ101)&gt;(BS101+BR101+BT101+BU101),(BS101+BR101+BT101+BU101),(BO101+BQ101))</f>
        <v>0</v>
      </c>
      <c r="BY101" s="96">
        <f>IF(BW101,0,BV101)</f>
        <v>0</v>
      </c>
      <c r="BZ101" s="96">
        <f>IF(BY101&gt;0,0,-BV101)</f>
        <v>2900</v>
      </c>
      <c r="CA101" s="102">
        <f>IF(AND(NOT(BW100),BW101),1,0)</f>
        <v>0</v>
      </c>
      <c r="CB101" s="106">
        <f>IF(CA101,BN101,CB100)</f>
        <v>41896</v>
      </c>
      <c r="CC101" s="105"/>
      <c r="CD101" s="98">
        <f>EDATE(CD100,1)</f>
        <v>43173</v>
      </c>
      <c r="CE101" s="94">
        <f>CO100</f>
        <v>0</v>
      </c>
      <c r="CF101" s="95">
        <f>CF100</f>
        <v>0.05625</v>
      </c>
      <c r="CG101" s="96">
        <f>CE101*CF101/12</f>
        <v>0</v>
      </c>
      <c r="CH101" s="96">
        <f>CH100</f>
        <v>600</v>
      </c>
      <c r="CI101" s="96">
        <f>BZ101</f>
        <v>2900</v>
      </c>
      <c r="CJ101" s="71"/>
      <c r="CK101" s="71">
        <f>CK100</f>
        <v>0</v>
      </c>
      <c r="CL101" s="96">
        <f>CE101+CG101-CH101-CI101-CJ101-CK101</f>
        <v>-3500</v>
      </c>
      <c r="CM101" t="b" s="21">
        <f>IF(CL101&gt;0,FALSE(),TRUE())</f>
        <v>1</v>
      </c>
      <c r="CN101" s="96">
        <f>IF((CE101+CG101)&gt;(CI101+CH101+CJ101+CK101),(CI101+CH101+CJ101+CK101),(CE101+CG101))</f>
        <v>0</v>
      </c>
      <c r="CO101" s="96">
        <f>IF(CM101,0,CL101)</f>
        <v>0</v>
      </c>
      <c r="CP101" s="96">
        <f>IF(CO101&gt;0,0,-CL101)</f>
        <v>3500</v>
      </c>
      <c r="CQ101" s="102">
        <f>IF(AND(NOT(CM100),CM101),1,0)</f>
        <v>0</v>
      </c>
      <c r="CR101" s="106">
        <f>IF(CQ101,CD101,CR100)</f>
        <v>42627</v>
      </c>
    </row>
    <row r="102" ht="15" customHeight="1">
      <c r="A102" s="99">
        <f>D102+S102+AI102+AY102+BO102+CE102</f>
        <v>0</v>
      </c>
      <c r="B102" s="100">
        <f>D102+S102+AI102+AY102</f>
        <v>0</v>
      </c>
      <c r="C102" s="101">
        <f>EDATE(C101,1)</f>
        <v>43204</v>
      </c>
      <c r="D102" s="94">
        <f>M101</f>
        <v>0</v>
      </c>
      <c r="E102" s="95">
        <f>E101</f>
        <v>0.0349</v>
      </c>
      <c r="F102" s="96">
        <f>D102*E102/12</f>
        <v>0</v>
      </c>
      <c r="G102" s="96">
        <f>G101</f>
        <v>285.44</v>
      </c>
      <c r="H102" s="71"/>
      <c r="I102" s="71">
        <f>I101</f>
        <v>763.87</v>
      </c>
      <c r="J102" s="96">
        <f>D102+F102-G102-H102-I102</f>
        <v>-1049.31</v>
      </c>
      <c r="K102" t="b" s="21">
        <f>IF(J102&gt;0,FALSE(),TRUE())</f>
        <v>1</v>
      </c>
      <c r="L102" s="96">
        <f>IF((D102+F102)&gt;(G102+H102+I102),(G102+H102+I102),(D102+F102))</f>
        <v>0</v>
      </c>
      <c r="M102" s="96">
        <f>IF(K102,0,J102)</f>
        <v>0</v>
      </c>
      <c r="N102" s="96">
        <f>IF(M102&gt;0,0,-J102)</f>
        <v>1049.31</v>
      </c>
      <c r="O102" s="102">
        <f>IF(AND(NOT(K101),K102),1,0)</f>
        <v>0</v>
      </c>
      <c r="P102" s="106">
        <f>IF(O102,C102,P101)</f>
        <v>40738</v>
      </c>
      <c r="Q102" s="104"/>
      <c r="R102" s="98">
        <f>EDATE(R101,1)</f>
        <v>43204</v>
      </c>
      <c r="S102" s="94">
        <f>AC101</f>
        <v>0</v>
      </c>
      <c r="T102" s="95">
        <f>T101</f>
        <v>0.109</v>
      </c>
      <c r="U102" s="96">
        <f>S102*T102/12</f>
        <v>0</v>
      </c>
      <c r="V102" s="96">
        <f>V101</f>
        <v>496</v>
      </c>
      <c r="W102" s="96">
        <f>N102</f>
        <v>1049.31</v>
      </c>
      <c r="X102" s="71"/>
      <c r="Y102" s="71">
        <f>Y101</f>
        <v>0</v>
      </c>
      <c r="Z102" s="96">
        <f>S102+U102-V102-W102-X102-Y102</f>
        <v>-1545.31</v>
      </c>
      <c r="AA102" t="b" s="21">
        <f>IF(Z102&gt;0,FALSE(),TRUE())</f>
        <v>1</v>
      </c>
      <c r="AB102" s="96">
        <f>IF((S102+U102)&gt;(W102+V102+X102+Y102),(W102+V102+X102+Y102),(S102+U102))</f>
        <v>0</v>
      </c>
      <c r="AC102" s="96">
        <f>IF(AA102,0,Z102)</f>
        <v>0</v>
      </c>
      <c r="AD102" s="96">
        <f>IF(AC102&gt;0,0,-Z102)</f>
        <v>1545.31</v>
      </c>
      <c r="AE102" s="102">
        <f>IF(AND(NOT(AA101),AA102),1,0)</f>
        <v>0</v>
      </c>
      <c r="AF102" s="106">
        <f>IF(AE102,R102,AF101)</f>
        <v>40953</v>
      </c>
      <c r="AG102" s="59"/>
      <c r="AH102" s="98">
        <f>EDATE(AH101,1)</f>
        <v>43204</v>
      </c>
      <c r="AI102" s="94">
        <f>AS101</f>
        <v>0</v>
      </c>
      <c r="AJ102" s="95">
        <f>AJ101</f>
        <v>0.089</v>
      </c>
      <c r="AK102" s="96">
        <f>AI102*AJ102/12</f>
        <v>0</v>
      </c>
      <c r="AL102" s="96">
        <f>AL101</f>
        <v>345</v>
      </c>
      <c r="AM102" s="96">
        <f>AD102</f>
        <v>1545.31</v>
      </c>
      <c r="AN102" s="71"/>
      <c r="AO102" s="71">
        <f>AO101</f>
        <v>0</v>
      </c>
      <c r="AP102" s="96">
        <f>AI102+AK102-AL102-AM102-AN102-AO102</f>
        <v>-1890.31</v>
      </c>
      <c r="AQ102" t="b" s="21">
        <f>IF(AP102&gt;0,FALSE(),TRUE())</f>
        <v>1</v>
      </c>
      <c r="AR102" s="96">
        <f>IF((AI102+AK102)&gt;(AM102+AL102+AN102+AO102),(AM102+AL102+AN102+AO102),(AI102+AK102))</f>
        <v>0</v>
      </c>
      <c r="AS102" s="96">
        <f>IF(AQ102,0,AP102)</f>
        <v>0</v>
      </c>
      <c r="AT102" s="96">
        <f>IF(AS102&gt;0,0,-AP102)</f>
        <v>1890.31</v>
      </c>
      <c r="AU102" s="102">
        <f>IF(AND(NOT(AQ101),AQ102),1,0)</f>
        <v>0</v>
      </c>
      <c r="AV102" s="106">
        <f>IF(AU102,AH102,AV101)</f>
        <v>41257</v>
      </c>
      <c r="AW102" s="105"/>
      <c r="AX102" s="98">
        <f>EDATE(AX101,1)</f>
        <v>43204</v>
      </c>
      <c r="AY102" s="94">
        <f>BI101</f>
        <v>0</v>
      </c>
      <c r="AZ102" s="95">
        <f>AZ101</f>
        <v>0.079</v>
      </c>
      <c r="BA102" s="96">
        <f>AY102*AZ102/12</f>
        <v>0</v>
      </c>
      <c r="BB102" s="96">
        <f>BB101</f>
        <v>428</v>
      </c>
      <c r="BC102" s="96">
        <f>AT102</f>
        <v>1890.31</v>
      </c>
      <c r="BD102" s="71"/>
      <c r="BE102" s="71">
        <f>BE101</f>
        <v>0</v>
      </c>
      <c r="BF102" s="96">
        <f>AY102+BA102-BB102-BC102-BD102-BE102</f>
        <v>-2318.31</v>
      </c>
      <c r="BG102" t="b" s="21">
        <f>IF(BF102&gt;0,FALSE(),TRUE())</f>
        <v>1</v>
      </c>
      <c r="BH102" s="96">
        <f>IF((AY102+BA102)&gt;(BC102+BB102+BD102+BE102),(BC102+BB102+BD102+BE102),(AY102+BA102))</f>
        <v>0</v>
      </c>
      <c r="BI102" s="96">
        <f>IF(BG102,0,BF102)</f>
        <v>0</v>
      </c>
      <c r="BJ102" s="96">
        <f>IF(BI102&gt;0,0,-BF102)</f>
        <v>2318.31</v>
      </c>
      <c r="BK102" s="102">
        <f>IF(AND(NOT(BG101),BG102),1,0)</f>
        <v>0</v>
      </c>
      <c r="BL102" s="106">
        <f>IF(BK102,AX102,BL101)</f>
        <v>41469</v>
      </c>
      <c r="BM102" s="105"/>
      <c r="BN102" s="98">
        <f>EDATE(BN101,1)</f>
        <v>43204</v>
      </c>
      <c r="BO102" s="94">
        <f>BY101</f>
        <v>0</v>
      </c>
      <c r="BP102" s="95">
        <f>BP101</f>
        <v>0.06619999999999999</v>
      </c>
      <c r="BQ102" s="96">
        <f>BO102*BP102/12</f>
        <v>0</v>
      </c>
      <c r="BR102" s="96">
        <f>BR101</f>
        <v>581.6900000000001</v>
      </c>
      <c r="BS102" s="96">
        <f>BJ102</f>
        <v>2318.31</v>
      </c>
      <c r="BT102" s="71"/>
      <c r="BU102" s="71">
        <f>BU101</f>
        <v>0</v>
      </c>
      <c r="BV102" s="96">
        <f>BO102+BQ102-BR102-BS102-BT102-BU102</f>
        <v>-2900</v>
      </c>
      <c r="BW102" t="b" s="21">
        <f>IF(BV102&gt;0,FALSE(),TRUE())</f>
        <v>1</v>
      </c>
      <c r="BX102" s="96">
        <f>IF((BO102+BQ102)&gt;(BS102+BR102+BT102+BU102),(BS102+BR102+BT102+BU102),(BO102+BQ102))</f>
        <v>0</v>
      </c>
      <c r="BY102" s="96">
        <f>IF(BW102,0,BV102)</f>
        <v>0</v>
      </c>
      <c r="BZ102" s="96">
        <f>IF(BY102&gt;0,0,-BV102)</f>
        <v>2900</v>
      </c>
      <c r="CA102" s="102">
        <f>IF(AND(NOT(BW101),BW102),1,0)</f>
        <v>0</v>
      </c>
      <c r="CB102" s="106">
        <f>IF(CA102,BN102,CB101)</f>
        <v>41896</v>
      </c>
      <c r="CC102" s="105"/>
      <c r="CD102" s="98">
        <f>EDATE(CD101,1)</f>
        <v>43204</v>
      </c>
      <c r="CE102" s="94">
        <f>CO101</f>
        <v>0</v>
      </c>
      <c r="CF102" s="95">
        <f>CF101</f>
        <v>0.05625</v>
      </c>
      <c r="CG102" s="96">
        <f>CE102*CF102/12</f>
        <v>0</v>
      </c>
      <c r="CH102" s="96">
        <f>CH101</f>
        <v>600</v>
      </c>
      <c r="CI102" s="96">
        <f>BZ102</f>
        <v>2900</v>
      </c>
      <c r="CJ102" s="71"/>
      <c r="CK102" s="71">
        <f>CK101</f>
        <v>0</v>
      </c>
      <c r="CL102" s="96">
        <f>CE102+CG102-CH102-CI102-CJ102-CK102</f>
        <v>-3500</v>
      </c>
      <c r="CM102" t="b" s="21">
        <f>IF(CL102&gt;0,FALSE(),TRUE())</f>
        <v>1</v>
      </c>
      <c r="CN102" s="96">
        <f>IF((CE102+CG102)&gt;(CI102+CH102+CJ102+CK102),(CI102+CH102+CJ102+CK102),(CE102+CG102))</f>
        <v>0</v>
      </c>
      <c r="CO102" s="96">
        <f>IF(CM102,0,CL102)</f>
        <v>0</v>
      </c>
      <c r="CP102" s="96">
        <f>IF(CO102&gt;0,0,-CL102)</f>
        <v>3500</v>
      </c>
      <c r="CQ102" s="102">
        <f>IF(AND(NOT(CM101),CM102),1,0)</f>
        <v>0</v>
      </c>
      <c r="CR102" s="106">
        <f>IF(CQ102,CD102,CR101)</f>
        <v>42627</v>
      </c>
    </row>
    <row r="103" ht="15" customHeight="1">
      <c r="A103" s="99">
        <f>D103+S103+AI103+AY103+BO103+CE103</f>
        <v>0</v>
      </c>
      <c r="B103" s="100">
        <f>D103+S103+AI103+AY103</f>
        <v>0</v>
      </c>
      <c r="C103" s="101">
        <f>EDATE(C102,1)</f>
        <v>43234</v>
      </c>
      <c r="D103" s="94">
        <f>M102</f>
        <v>0</v>
      </c>
      <c r="E103" s="95">
        <f>E102</f>
        <v>0.0349</v>
      </c>
      <c r="F103" s="96">
        <f>D103*E103/12</f>
        <v>0</v>
      </c>
      <c r="G103" s="96">
        <f>G102</f>
        <v>285.44</v>
      </c>
      <c r="H103" s="71"/>
      <c r="I103" s="71">
        <f>I102</f>
        <v>763.87</v>
      </c>
      <c r="J103" s="96">
        <f>D103+F103-G103-H103-I103</f>
        <v>-1049.31</v>
      </c>
      <c r="K103" t="b" s="21">
        <f>IF(J103&gt;0,FALSE(),TRUE())</f>
        <v>1</v>
      </c>
      <c r="L103" s="96">
        <f>IF((D103+F103)&gt;(G103+H103+I103),(G103+H103+I103),(D103+F103))</f>
        <v>0</v>
      </c>
      <c r="M103" s="96">
        <f>IF(K103,0,J103)</f>
        <v>0</v>
      </c>
      <c r="N103" s="96">
        <f>IF(M103&gt;0,0,-J103)</f>
        <v>1049.31</v>
      </c>
      <c r="O103" s="102">
        <f>IF(AND(NOT(K102),K103),1,0)</f>
        <v>0</v>
      </c>
      <c r="P103" s="106">
        <f>IF(O103,C103,P102)</f>
        <v>40738</v>
      </c>
      <c r="Q103" s="104"/>
      <c r="R103" s="98">
        <f>EDATE(R102,1)</f>
        <v>43234</v>
      </c>
      <c r="S103" s="94">
        <f>AC102</f>
        <v>0</v>
      </c>
      <c r="T103" s="95">
        <f>T102</f>
        <v>0.109</v>
      </c>
      <c r="U103" s="96">
        <f>S103*T103/12</f>
        <v>0</v>
      </c>
      <c r="V103" s="96">
        <f>V102</f>
        <v>496</v>
      </c>
      <c r="W103" s="96">
        <f>N103</f>
        <v>1049.31</v>
      </c>
      <c r="X103" s="71"/>
      <c r="Y103" s="71">
        <f>Y102</f>
        <v>0</v>
      </c>
      <c r="Z103" s="96">
        <f>S103+U103-V103-W103-X103-Y103</f>
        <v>-1545.31</v>
      </c>
      <c r="AA103" t="b" s="21">
        <f>IF(Z103&gt;0,FALSE(),TRUE())</f>
        <v>1</v>
      </c>
      <c r="AB103" s="96">
        <f>IF((S103+U103)&gt;(W103+V103+X103+Y103),(W103+V103+X103+Y103),(S103+U103))</f>
        <v>0</v>
      </c>
      <c r="AC103" s="96">
        <f>IF(AA103,0,Z103)</f>
        <v>0</v>
      </c>
      <c r="AD103" s="96">
        <f>IF(AC103&gt;0,0,-Z103)</f>
        <v>1545.31</v>
      </c>
      <c r="AE103" s="102">
        <f>IF(AND(NOT(AA102),AA103),1,0)</f>
        <v>0</v>
      </c>
      <c r="AF103" s="106">
        <f>IF(AE103,R103,AF102)</f>
        <v>40953</v>
      </c>
      <c r="AG103" s="59"/>
      <c r="AH103" s="98">
        <f>EDATE(AH102,1)</f>
        <v>43234</v>
      </c>
      <c r="AI103" s="94">
        <f>AS102</f>
        <v>0</v>
      </c>
      <c r="AJ103" s="95">
        <f>AJ102</f>
        <v>0.089</v>
      </c>
      <c r="AK103" s="96">
        <f>AI103*AJ103/12</f>
        <v>0</v>
      </c>
      <c r="AL103" s="96">
        <f>AL102</f>
        <v>345</v>
      </c>
      <c r="AM103" s="96">
        <f>AD103</f>
        <v>1545.31</v>
      </c>
      <c r="AN103" s="71"/>
      <c r="AO103" s="71">
        <f>AO102</f>
        <v>0</v>
      </c>
      <c r="AP103" s="96">
        <f>AI103+AK103-AL103-AM103-AN103-AO103</f>
        <v>-1890.31</v>
      </c>
      <c r="AQ103" t="b" s="21">
        <f>IF(AP103&gt;0,FALSE(),TRUE())</f>
        <v>1</v>
      </c>
      <c r="AR103" s="96">
        <f>IF((AI103+AK103)&gt;(AM103+AL103+AN103+AO103),(AM103+AL103+AN103+AO103),(AI103+AK103))</f>
        <v>0</v>
      </c>
      <c r="AS103" s="96">
        <f>IF(AQ103,0,AP103)</f>
        <v>0</v>
      </c>
      <c r="AT103" s="96">
        <f>IF(AS103&gt;0,0,-AP103)</f>
        <v>1890.31</v>
      </c>
      <c r="AU103" s="102">
        <f>IF(AND(NOT(AQ102),AQ103),1,0)</f>
        <v>0</v>
      </c>
      <c r="AV103" s="106">
        <f>IF(AU103,AH103,AV102)</f>
        <v>41257</v>
      </c>
      <c r="AW103" s="105"/>
      <c r="AX103" s="98">
        <f>EDATE(AX102,1)</f>
        <v>43234</v>
      </c>
      <c r="AY103" s="94">
        <f>BI102</f>
        <v>0</v>
      </c>
      <c r="AZ103" s="95">
        <f>AZ102</f>
        <v>0.079</v>
      </c>
      <c r="BA103" s="96">
        <f>AY103*AZ103/12</f>
        <v>0</v>
      </c>
      <c r="BB103" s="96">
        <f>BB102</f>
        <v>428</v>
      </c>
      <c r="BC103" s="96">
        <f>AT103</f>
        <v>1890.31</v>
      </c>
      <c r="BD103" s="71"/>
      <c r="BE103" s="71">
        <f>BE102</f>
        <v>0</v>
      </c>
      <c r="BF103" s="96">
        <f>AY103+BA103-BB103-BC103-BD103-BE103</f>
        <v>-2318.31</v>
      </c>
      <c r="BG103" t="b" s="21">
        <f>IF(BF103&gt;0,FALSE(),TRUE())</f>
        <v>1</v>
      </c>
      <c r="BH103" s="96">
        <f>IF((AY103+BA103)&gt;(BC103+BB103+BD103+BE103),(BC103+BB103+BD103+BE103),(AY103+BA103))</f>
        <v>0</v>
      </c>
      <c r="BI103" s="96">
        <f>IF(BG103,0,BF103)</f>
        <v>0</v>
      </c>
      <c r="BJ103" s="96">
        <f>IF(BI103&gt;0,0,-BF103)</f>
        <v>2318.31</v>
      </c>
      <c r="BK103" s="102">
        <f>IF(AND(NOT(BG102),BG103),1,0)</f>
        <v>0</v>
      </c>
      <c r="BL103" s="106">
        <f>IF(BK103,AX103,BL102)</f>
        <v>41469</v>
      </c>
      <c r="BM103" s="105"/>
      <c r="BN103" s="98">
        <f>EDATE(BN102,1)</f>
        <v>43234</v>
      </c>
      <c r="BO103" s="94">
        <f>BY102</f>
        <v>0</v>
      </c>
      <c r="BP103" s="95">
        <f>BP102</f>
        <v>0.06619999999999999</v>
      </c>
      <c r="BQ103" s="96">
        <f>BO103*BP103/12</f>
        <v>0</v>
      </c>
      <c r="BR103" s="96">
        <f>BR102</f>
        <v>581.6900000000001</v>
      </c>
      <c r="BS103" s="96">
        <f>BJ103</f>
        <v>2318.31</v>
      </c>
      <c r="BT103" s="71"/>
      <c r="BU103" s="71">
        <f>BU102</f>
        <v>0</v>
      </c>
      <c r="BV103" s="96">
        <f>BO103+BQ103-BR103-BS103-BT103-BU103</f>
        <v>-2900</v>
      </c>
      <c r="BW103" t="b" s="21">
        <f>IF(BV103&gt;0,FALSE(),TRUE())</f>
        <v>1</v>
      </c>
      <c r="BX103" s="96">
        <f>IF((BO103+BQ103)&gt;(BS103+BR103+BT103+BU103),(BS103+BR103+BT103+BU103),(BO103+BQ103))</f>
        <v>0</v>
      </c>
      <c r="BY103" s="96">
        <f>IF(BW103,0,BV103)</f>
        <v>0</v>
      </c>
      <c r="BZ103" s="96">
        <f>IF(BY103&gt;0,0,-BV103)</f>
        <v>2900</v>
      </c>
      <c r="CA103" s="102">
        <f>IF(AND(NOT(BW102),BW103),1,0)</f>
        <v>0</v>
      </c>
      <c r="CB103" s="106">
        <f>IF(CA103,BN103,CB102)</f>
        <v>41896</v>
      </c>
      <c r="CC103" s="105"/>
      <c r="CD103" s="98">
        <f>EDATE(CD102,1)</f>
        <v>43234</v>
      </c>
      <c r="CE103" s="94">
        <f>CO102</f>
        <v>0</v>
      </c>
      <c r="CF103" s="95">
        <f>CF102</f>
        <v>0.05625</v>
      </c>
      <c r="CG103" s="96">
        <f>CE103*CF103/12</f>
        <v>0</v>
      </c>
      <c r="CH103" s="96">
        <f>CH102</f>
        <v>600</v>
      </c>
      <c r="CI103" s="96">
        <f>BZ103</f>
        <v>2900</v>
      </c>
      <c r="CJ103" s="71"/>
      <c r="CK103" s="71">
        <f>CK102</f>
        <v>0</v>
      </c>
      <c r="CL103" s="96">
        <f>CE103+CG103-CH103-CI103-CJ103-CK103</f>
        <v>-3500</v>
      </c>
      <c r="CM103" t="b" s="21">
        <f>IF(CL103&gt;0,FALSE(),TRUE())</f>
        <v>1</v>
      </c>
      <c r="CN103" s="96">
        <f>IF((CE103+CG103)&gt;(CI103+CH103+CJ103+CK103),(CI103+CH103+CJ103+CK103),(CE103+CG103))</f>
        <v>0</v>
      </c>
      <c r="CO103" s="96">
        <f>IF(CM103,0,CL103)</f>
        <v>0</v>
      </c>
      <c r="CP103" s="96">
        <f>IF(CO103&gt;0,0,-CL103)</f>
        <v>3500</v>
      </c>
      <c r="CQ103" s="102">
        <f>IF(AND(NOT(CM102),CM103),1,0)</f>
        <v>0</v>
      </c>
      <c r="CR103" s="106">
        <f>IF(CQ103,CD103,CR102)</f>
        <v>42627</v>
      </c>
    </row>
    <row r="104" ht="15" customHeight="1">
      <c r="A104" s="99">
        <f>D104+S104+AI104+AY104+BO104+CE104</f>
        <v>0</v>
      </c>
      <c r="B104" s="100">
        <f>D104+S104+AI104+AY104</f>
        <v>0</v>
      </c>
      <c r="C104" s="101">
        <f>EDATE(C103,1)</f>
        <v>43265</v>
      </c>
      <c r="D104" s="94">
        <f>M103</f>
        <v>0</v>
      </c>
      <c r="E104" s="95">
        <f>E103</f>
        <v>0.0349</v>
      </c>
      <c r="F104" s="96">
        <f>D104*E104/12</f>
        <v>0</v>
      </c>
      <c r="G104" s="96">
        <f>G103</f>
        <v>285.44</v>
      </c>
      <c r="H104" s="71"/>
      <c r="I104" s="71">
        <f>I103</f>
        <v>763.87</v>
      </c>
      <c r="J104" s="96">
        <f>D104+F104-G104-H104-I104</f>
        <v>-1049.31</v>
      </c>
      <c r="K104" t="b" s="21">
        <f>IF(J104&gt;0,FALSE(),TRUE())</f>
        <v>1</v>
      </c>
      <c r="L104" s="96">
        <f>IF((D104+F104)&gt;(G104+H104+I104),(G104+H104+I104),(D104+F104))</f>
        <v>0</v>
      </c>
      <c r="M104" s="96">
        <f>IF(K104,0,J104)</f>
        <v>0</v>
      </c>
      <c r="N104" s="96">
        <f>IF(M104&gt;0,0,-J104)</f>
        <v>1049.31</v>
      </c>
      <c r="O104" s="102">
        <f>IF(AND(NOT(K103),K104),1,0)</f>
        <v>0</v>
      </c>
      <c r="P104" s="106">
        <f>IF(O104,C104,P103)</f>
        <v>40738</v>
      </c>
      <c r="Q104" s="104"/>
      <c r="R104" s="98">
        <f>EDATE(R103,1)</f>
        <v>43265</v>
      </c>
      <c r="S104" s="94">
        <f>AC103</f>
        <v>0</v>
      </c>
      <c r="T104" s="95">
        <f>T103</f>
        <v>0.109</v>
      </c>
      <c r="U104" s="96">
        <f>S104*T104/12</f>
        <v>0</v>
      </c>
      <c r="V104" s="96">
        <f>V103</f>
        <v>496</v>
      </c>
      <c r="W104" s="96">
        <f>N104</f>
        <v>1049.31</v>
      </c>
      <c r="X104" s="71"/>
      <c r="Y104" s="71">
        <f>Y103</f>
        <v>0</v>
      </c>
      <c r="Z104" s="96">
        <f>S104+U104-V104-W104-X104-Y104</f>
        <v>-1545.31</v>
      </c>
      <c r="AA104" t="b" s="21">
        <f>IF(Z104&gt;0,FALSE(),TRUE())</f>
        <v>1</v>
      </c>
      <c r="AB104" s="96">
        <f>IF((S104+U104)&gt;(W104+V104+X104+Y104),(W104+V104+X104+Y104),(S104+U104))</f>
        <v>0</v>
      </c>
      <c r="AC104" s="96">
        <f>IF(AA104,0,Z104)</f>
        <v>0</v>
      </c>
      <c r="AD104" s="96">
        <f>IF(AC104&gt;0,0,-Z104)</f>
        <v>1545.31</v>
      </c>
      <c r="AE104" s="102">
        <f>IF(AND(NOT(AA103),AA104),1,0)</f>
        <v>0</v>
      </c>
      <c r="AF104" s="106">
        <f>IF(AE104,R104,AF103)</f>
        <v>40953</v>
      </c>
      <c r="AG104" s="59"/>
      <c r="AH104" s="98">
        <f>EDATE(AH103,1)</f>
        <v>43265</v>
      </c>
      <c r="AI104" s="94">
        <f>AS103</f>
        <v>0</v>
      </c>
      <c r="AJ104" s="95">
        <f>AJ103</f>
        <v>0.089</v>
      </c>
      <c r="AK104" s="96">
        <f>AI104*AJ104/12</f>
        <v>0</v>
      </c>
      <c r="AL104" s="96">
        <f>AL103</f>
        <v>345</v>
      </c>
      <c r="AM104" s="96">
        <f>AD104</f>
        <v>1545.31</v>
      </c>
      <c r="AN104" s="71"/>
      <c r="AO104" s="71">
        <f>AO103</f>
        <v>0</v>
      </c>
      <c r="AP104" s="96">
        <f>AI104+AK104-AL104-AM104-AN104-AO104</f>
        <v>-1890.31</v>
      </c>
      <c r="AQ104" t="b" s="21">
        <f>IF(AP104&gt;0,FALSE(),TRUE())</f>
        <v>1</v>
      </c>
      <c r="AR104" s="96">
        <f>IF((AI104+AK104)&gt;(AM104+AL104+AN104+AO104),(AM104+AL104+AN104+AO104),(AI104+AK104))</f>
        <v>0</v>
      </c>
      <c r="AS104" s="96">
        <f>IF(AQ104,0,AP104)</f>
        <v>0</v>
      </c>
      <c r="AT104" s="96">
        <f>IF(AS104&gt;0,0,-AP104)</f>
        <v>1890.31</v>
      </c>
      <c r="AU104" s="102">
        <f>IF(AND(NOT(AQ103),AQ104),1,0)</f>
        <v>0</v>
      </c>
      <c r="AV104" s="106">
        <f>IF(AU104,AH104,AV103)</f>
        <v>41257</v>
      </c>
      <c r="AW104" s="105"/>
      <c r="AX104" s="98">
        <f>EDATE(AX103,1)</f>
        <v>43265</v>
      </c>
      <c r="AY104" s="94">
        <f>BI103</f>
        <v>0</v>
      </c>
      <c r="AZ104" s="95">
        <f>AZ103</f>
        <v>0.079</v>
      </c>
      <c r="BA104" s="96">
        <f>AY104*AZ104/12</f>
        <v>0</v>
      </c>
      <c r="BB104" s="96">
        <f>BB103</f>
        <v>428</v>
      </c>
      <c r="BC104" s="96">
        <f>AT104</f>
        <v>1890.31</v>
      </c>
      <c r="BD104" s="71"/>
      <c r="BE104" s="71">
        <f>BE103</f>
        <v>0</v>
      </c>
      <c r="BF104" s="96">
        <f>AY104+BA104-BB104-BC104-BD104-BE104</f>
        <v>-2318.31</v>
      </c>
      <c r="BG104" t="b" s="21">
        <f>IF(BF104&gt;0,FALSE(),TRUE())</f>
        <v>1</v>
      </c>
      <c r="BH104" s="96">
        <f>IF((AY104+BA104)&gt;(BC104+BB104+BD104+BE104),(BC104+BB104+BD104+BE104),(AY104+BA104))</f>
        <v>0</v>
      </c>
      <c r="BI104" s="96">
        <f>IF(BG104,0,BF104)</f>
        <v>0</v>
      </c>
      <c r="BJ104" s="96">
        <f>IF(BI104&gt;0,0,-BF104)</f>
        <v>2318.31</v>
      </c>
      <c r="BK104" s="102">
        <f>IF(AND(NOT(BG103),BG104),1,0)</f>
        <v>0</v>
      </c>
      <c r="BL104" s="106">
        <f>IF(BK104,AX104,BL103)</f>
        <v>41469</v>
      </c>
      <c r="BM104" s="105"/>
      <c r="BN104" s="98">
        <f>EDATE(BN103,1)</f>
        <v>43265</v>
      </c>
      <c r="BO104" s="94">
        <f>BY103</f>
        <v>0</v>
      </c>
      <c r="BP104" s="95">
        <f>BP103</f>
        <v>0.06619999999999999</v>
      </c>
      <c r="BQ104" s="96">
        <f>BO104*BP104/12</f>
        <v>0</v>
      </c>
      <c r="BR104" s="96">
        <f>BR103</f>
        <v>581.6900000000001</v>
      </c>
      <c r="BS104" s="96">
        <f>BJ104</f>
        <v>2318.31</v>
      </c>
      <c r="BT104" s="71"/>
      <c r="BU104" s="71">
        <f>BU103</f>
        <v>0</v>
      </c>
      <c r="BV104" s="96">
        <f>BO104+BQ104-BR104-BS104-BT104-BU104</f>
        <v>-2900</v>
      </c>
      <c r="BW104" t="b" s="21">
        <f>IF(BV104&gt;0,FALSE(),TRUE())</f>
        <v>1</v>
      </c>
      <c r="BX104" s="96">
        <f>IF((BO104+BQ104)&gt;(BS104+BR104+BT104+BU104),(BS104+BR104+BT104+BU104),(BO104+BQ104))</f>
        <v>0</v>
      </c>
      <c r="BY104" s="96">
        <f>IF(BW104,0,BV104)</f>
        <v>0</v>
      </c>
      <c r="BZ104" s="96">
        <f>IF(BY104&gt;0,0,-BV104)</f>
        <v>2900</v>
      </c>
      <c r="CA104" s="102">
        <f>IF(AND(NOT(BW103),BW104),1,0)</f>
        <v>0</v>
      </c>
      <c r="CB104" s="106">
        <f>IF(CA104,BN104,CB103)</f>
        <v>41896</v>
      </c>
      <c r="CC104" s="105"/>
      <c r="CD104" s="98">
        <f>EDATE(CD103,1)</f>
        <v>43265</v>
      </c>
      <c r="CE104" s="94">
        <f>CO103</f>
        <v>0</v>
      </c>
      <c r="CF104" s="95">
        <f>CF103</f>
        <v>0.05625</v>
      </c>
      <c r="CG104" s="96">
        <f>CE104*CF104/12</f>
        <v>0</v>
      </c>
      <c r="CH104" s="96">
        <f>CH103</f>
        <v>600</v>
      </c>
      <c r="CI104" s="96">
        <f>BZ104</f>
        <v>2900</v>
      </c>
      <c r="CJ104" s="71"/>
      <c r="CK104" s="71">
        <f>CK103</f>
        <v>0</v>
      </c>
      <c r="CL104" s="96">
        <f>CE104+CG104-CH104-CI104-CJ104-CK104</f>
        <v>-3500</v>
      </c>
      <c r="CM104" t="b" s="21">
        <f>IF(CL104&gt;0,FALSE(),TRUE())</f>
        <v>1</v>
      </c>
      <c r="CN104" s="96">
        <f>IF((CE104+CG104)&gt;(CI104+CH104+CJ104+CK104),(CI104+CH104+CJ104+CK104),(CE104+CG104))</f>
        <v>0</v>
      </c>
      <c r="CO104" s="96">
        <f>IF(CM104,0,CL104)</f>
        <v>0</v>
      </c>
      <c r="CP104" s="96">
        <f>IF(CO104&gt;0,0,-CL104)</f>
        <v>3500</v>
      </c>
      <c r="CQ104" s="102">
        <f>IF(AND(NOT(CM103),CM104),1,0)</f>
        <v>0</v>
      </c>
      <c r="CR104" s="106">
        <f>IF(CQ104,CD104,CR103)</f>
        <v>42627</v>
      </c>
    </row>
    <row r="105" ht="15" customHeight="1">
      <c r="A105" s="99">
        <f>D105+S105+AI105+AY105+BO105+CE105</f>
        <v>0</v>
      </c>
      <c r="B105" s="100">
        <f>D105+S105+AI105+AY105</f>
        <v>0</v>
      </c>
      <c r="C105" s="101">
        <f>EDATE(C104,1)</f>
        <v>43295</v>
      </c>
      <c r="D105" s="94">
        <f>M104</f>
        <v>0</v>
      </c>
      <c r="E105" s="95">
        <f>E104</f>
        <v>0.0349</v>
      </c>
      <c r="F105" s="96">
        <f>D105*E105/12</f>
        <v>0</v>
      </c>
      <c r="G105" s="96">
        <f>G104</f>
        <v>285.44</v>
      </c>
      <c r="H105" s="71"/>
      <c r="I105" s="71">
        <f>I104</f>
        <v>763.87</v>
      </c>
      <c r="J105" s="96">
        <f>D105+F105-G105-H105-I105</f>
        <v>-1049.31</v>
      </c>
      <c r="K105" t="b" s="21">
        <f>IF(J105&gt;0,FALSE(),TRUE())</f>
        <v>1</v>
      </c>
      <c r="L105" s="96">
        <f>IF((D105+F105)&gt;(G105+H105+I105),(G105+H105+I105),(D105+F105))</f>
        <v>0</v>
      </c>
      <c r="M105" s="96">
        <f>IF(K105,0,J105)</f>
        <v>0</v>
      </c>
      <c r="N105" s="96">
        <f>IF(M105&gt;0,0,-J105)</f>
        <v>1049.31</v>
      </c>
      <c r="O105" s="102">
        <f>IF(AND(NOT(K104),K105),1,0)</f>
        <v>0</v>
      </c>
      <c r="P105" s="106">
        <f>IF(O105,C105,P104)</f>
        <v>40738</v>
      </c>
      <c r="Q105" s="104"/>
      <c r="R105" s="98">
        <f>EDATE(R104,1)</f>
        <v>43295</v>
      </c>
      <c r="S105" s="94">
        <f>AC104</f>
        <v>0</v>
      </c>
      <c r="T105" s="95">
        <f>T104</f>
        <v>0.109</v>
      </c>
      <c r="U105" s="96">
        <f>S105*T105/12</f>
        <v>0</v>
      </c>
      <c r="V105" s="96">
        <f>V104</f>
        <v>496</v>
      </c>
      <c r="W105" s="96">
        <f>N105</f>
        <v>1049.31</v>
      </c>
      <c r="X105" s="71"/>
      <c r="Y105" s="71">
        <f>Y104</f>
        <v>0</v>
      </c>
      <c r="Z105" s="96">
        <f>S105+U105-V105-W105-X105-Y105</f>
        <v>-1545.31</v>
      </c>
      <c r="AA105" t="b" s="21">
        <f>IF(Z105&gt;0,FALSE(),TRUE())</f>
        <v>1</v>
      </c>
      <c r="AB105" s="96">
        <f>IF((S105+U105)&gt;(W105+V105+X105+Y105),(W105+V105+X105+Y105),(S105+U105))</f>
        <v>0</v>
      </c>
      <c r="AC105" s="96">
        <f>IF(AA105,0,Z105)</f>
        <v>0</v>
      </c>
      <c r="AD105" s="96">
        <f>IF(AC105&gt;0,0,-Z105)</f>
        <v>1545.31</v>
      </c>
      <c r="AE105" s="102">
        <f>IF(AND(NOT(AA104),AA105),1,0)</f>
        <v>0</v>
      </c>
      <c r="AF105" s="106">
        <f>IF(AE105,R105,AF104)</f>
        <v>40953</v>
      </c>
      <c r="AG105" s="59"/>
      <c r="AH105" s="98">
        <f>EDATE(AH104,1)</f>
        <v>43295</v>
      </c>
      <c r="AI105" s="94">
        <f>AS104</f>
        <v>0</v>
      </c>
      <c r="AJ105" s="95">
        <f>AJ104</f>
        <v>0.089</v>
      </c>
      <c r="AK105" s="96">
        <f>AI105*AJ105/12</f>
        <v>0</v>
      </c>
      <c r="AL105" s="96">
        <f>AL104</f>
        <v>345</v>
      </c>
      <c r="AM105" s="96">
        <f>AD105</f>
        <v>1545.31</v>
      </c>
      <c r="AN105" s="71"/>
      <c r="AO105" s="71">
        <f>AO104</f>
        <v>0</v>
      </c>
      <c r="AP105" s="96">
        <f>AI105+AK105-AL105-AM105-AN105-AO105</f>
        <v>-1890.31</v>
      </c>
      <c r="AQ105" t="b" s="21">
        <f>IF(AP105&gt;0,FALSE(),TRUE())</f>
        <v>1</v>
      </c>
      <c r="AR105" s="96">
        <f>IF((AI105+AK105)&gt;(AM105+AL105+AN105+AO105),(AM105+AL105+AN105+AO105),(AI105+AK105))</f>
        <v>0</v>
      </c>
      <c r="AS105" s="96">
        <f>IF(AQ105,0,AP105)</f>
        <v>0</v>
      </c>
      <c r="AT105" s="96">
        <f>IF(AS105&gt;0,0,-AP105)</f>
        <v>1890.31</v>
      </c>
      <c r="AU105" s="102">
        <f>IF(AND(NOT(AQ104),AQ105),1,0)</f>
        <v>0</v>
      </c>
      <c r="AV105" s="106">
        <f>IF(AU105,AH105,AV104)</f>
        <v>41257</v>
      </c>
      <c r="AW105" s="105"/>
      <c r="AX105" s="98">
        <f>EDATE(AX104,1)</f>
        <v>43295</v>
      </c>
      <c r="AY105" s="94">
        <f>BI104</f>
        <v>0</v>
      </c>
      <c r="AZ105" s="95">
        <f>AZ104</f>
        <v>0.079</v>
      </c>
      <c r="BA105" s="96">
        <f>AY105*AZ105/12</f>
        <v>0</v>
      </c>
      <c r="BB105" s="96">
        <f>BB104</f>
        <v>428</v>
      </c>
      <c r="BC105" s="96">
        <f>AT105</f>
        <v>1890.31</v>
      </c>
      <c r="BD105" s="71"/>
      <c r="BE105" s="71">
        <f>BE104</f>
        <v>0</v>
      </c>
      <c r="BF105" s="96">
        <f>AY105+BA105-BB105-BC105-BD105-BE105</f>
        <v>-2318.31</v>
      </c>
      <c r="BG105" t="b" s="21">
        <f>IF(BF105&gt;0,FALSE(),TRUE())</f>
        <v>1</v>
      </c>
      <c r="BH105" s="96">
        <f>IF((AY105+BA105)&gt;(BC105+BB105+BD105+BE105),(BC105+BB105+BD105+BE105),(AY105+BA105))</f>
        <v>0</v>
      </c>
      <c r="BI105" s="96">
        <f>IF(BG105,0,BF105)</f>
        <v>0</v>
      </c>
      <c r="BJ105" s="96">
        <f>IF(BI105&gt;0,0,-BF105)</f>
        <v>2318.31</v>
      </c>
      <c r="BK105" s="102">
        <f>IF(AND(NOT(BG104),BG105),1,0)</f>
        <v>0</v>
      </c>
      <c r="BL105" s="106">
        <f>IF(BK105,AX105,BL104)</f>
        <v>41469</v>
      </c>
      <c r="BM105" s="105"/>
      <c r="BN105" s="98">
        <f>EDATE(BN104,1)</f>
        <v>43295</v>
      </c>
      <c r="BO105" s="94">
        <f>BY104</f>
        <v>0</v>
      </c>
      <c r="BP105" s="95">
        <f>BP104</f>
        <v>0.06619999999999999</v>
      </c>
      <c r="BQ105" s="96">
        <f>BO105*BP105/12</f>
        <v>0</v>
      </c>
      <c r="BR105" s="96">
        <f>BR104</f>
        <v>581.6900000000001</v>
      </c>
      <c r="BS105" s="96">
        <f>BJ105</f>
        <v>2318.31</v>
      </c>
      <c r="BT105" s="71"/>
      <c r="BU105" s="71">
        <f>BU104</f>
        <v>0</v>
      </c>
      <c r="BV105" s="96">
        <f>BO105+BQ105-BR105-BS105-BT105-BU105</f>
        <v>-2900</v>
      </c>
      <c r="BW105" t="b" s="21">
        <f>IF(BV105&gt;0,FALSE(),TRUE())</f>
        <v>1</v>
      </c>
      <c r="BX105" s="96">
        <f>IF((BO105+BQ105)&gt;(BS105+BR105+BT105+BU105),(BS105+BR105+BT105+BU105),(BO105+BQ105))</f>
        <v>0</v>
      </c>
      <c r="BY105" s="96">
        <f>IF(BW105,0,BV105)</f>
        <v>0</v>
      </c>
      <c r="BZ105" s="96">
        <f>IF(BY105&gt;0,0,-BV105)</f>
        <v>2900</v>
      </c>
      <c r="CA105" s="102">
        <f>IF(AND(NOT(BW104),BW105),1,0)</f>
        <v>0</v>
      </c>
      <c r="CB105" s="106">
        <f>IF(CA105,BN105,CB104)</f>
        <v>41896</v>
      </c>
      <c r="CC105" s="105"/>
      <c r="CD105" s="98">
        <f>EDATE(CD104,1)</f>
        <v>43295</v>
      </c>
      <c r="CE105" s="94">
        <f>CO104</f>
        <v>0</v>
      </c>
      <c r="CF105" s="95">
        <f>CF104</f>
        <v>0.05625</v>
      </c>
      <c r="CG105" s="96">
        <f>CE105*CF105/12</f>
        <v>0</v>
      </c>
      <c r="CH105" s="96">
        <f>CH104</f>
        <v>600</v>
      </c>
      <c r="CI105" s="96">
        <f>BZ105</f>
        <v>2900</v>
      </c>
      <c r="CJ105" s="71"/>
      <c r="CK105" s="71">
        <f>CK104</f>
        <v>0</v>
      </c>
      <c r="CL105" s="96">
        <f>CE105+CG105-CH105-CI105-CJ105-CK105</f>
        <v>-3500</v>
      </c>
      <c r="CM105" t="b" s="21">
        <f>IF(CL105&gt;0,FALSE(),TRUE())</f>
        <v>1</v>
      </c>
      <c r="CN105" s="96">
        <f>IF((CE105+CG105)&gt;(CI105+CH105+CJ105+CK105),(CI105+CH105+CJ105+CK105),(CE105+CG105))</f>
        <v>0</v>
      </c>
      <c r="CO105" s="96">
        <f>IF(CM105,0,CL105)</f>
        <v>0</v>
      </c>
      <c r="CP105" s="96">
        <f>IF(CO105&gt;0,0,-CL105)</f>
        <v>3500</v>
      </c>
      <c r="CQ105" s="102">
        <f>IF(AND(NOT(CM104),CM105),1,0)</f>
        <v>0</v>
      </c>
      <c r="CR105" s="106">
        <f>IF(CQ105,CD105,CR104)</f>
        <v>42627</v>
      </c>
    </row>
    <row r="106" ht="15" customHeight="1">
      <c r="A106" s="99">
        <f>D106+S106+AI106+AY106+BO106+CE106</f>
        <v>0</v>
      </c>
      <c r="B106" s="100">
        <f>D106+S106+AI106+AY106</f>
        <v>0</v>
      </c>
      <c r="C106" s="101">
        <f>EDATE(C105,1)</f>
        <v>43326</v>
      </c>
      <c r="D106" s="94">
        <f>M105</f>
        <v>0</v>
      </c>
      <c r="E106" s="95">
        <f>E105</f>
        <v>0.0349</v>
      </c>
      <c r="F106" s="96">
        <f>D106*E106/12</f>
        <v>0</v>
      </c>
      <c r="G106" s="96">
        <f>G105</f>
        <v>285.44</v>
      </c>
      <c r="H106" s="71"/>
      <c r="I106" s="71">
        <f>I105</f>
        <v>763.87</v>
      </c>
      <c r="J106" s="96">
        <f>D106+F106-G106-H106-I106</f>
        <v>-1049.31</v>
      </c>
      <c r="K106" t="b" s="21">
        <f>IF(J106&gt;0,FALSE(),TRUE())</f>
        <v>1</v>
      </c>
      <c r="L106" s="96">
        <f>IF((D106+F106)&gt;(G106+H106+I106),(G106+H106+I106),(D106+F106))</f>
        <v>0</v>
      </c>
      <c r="M106" s="96">
        <f>IF(K106,0,J106)</f>
        <v>0</v>
      </c>
      <c r="N106" s="96">
        <f>IF(M106&gt;0,0,-J106)</f>
        <v>1049.31</v>
      </c>
      <c r="O106" s="102">
        <f>IF(AND(NOT(K105),K106),1,0)</f>
        <v>0</v>
      </c>
      <c r="P106" s="106">
        <f>IF(O106,C106,P105)</f>
        <v>40738</v>
      </c>
      <c r="Q106" s="104"/>
      <c r="R106" s="98">
        <f>EDATE(R105,1)</f>
        <v>43326</v>
      </c>
      <c r="S106" s="94">
        <f>AC105</f>
        <v>0</v>
      </c>
      <c r="T106" s="95">
        <f>T105</f>
        <v>0.109</v>
      </c>
      <c r="U106" s="96">
        <f>S106*T106/12</f>
        <v>0</v>
      </c>
      <c r="V106" s="96">
        <f>V105</f>
        <v>496</v>
      </c>
      <c r="W106" s="96">
        <f>N106</f>
        <v>1049.31</v>
      </c>
      <c r="X106" s="71"/>
      <c r="Y106" s="71">
        <f>Y105</f>
        <v>0</v>
      </c>
      <c r="Z106" s="96">
        <f>S106+U106-V106-W106-X106-Y106</f>
        <v>-1545.31</v>
      </c>
      <c r="AA106" t="b" s="21">
        <f>IF(Z106&gt;0,FALSE(),TRUE())</f>
        <v>1</v>
      </c>
      <c r="AB106" s="96">
        <f>IF((S106+U106)&gt;(W106+V106+X106+Y106),(W106+V106+X106+Y106),(S106+U106))</f>
        <v>0</v>
      </c>
      <c r="AC106" s="96">
        <f>IF(AA106,0,Z106)</f>
        <v>0</v>
      </c>
      <c r="AD106" s="96">
        <f>IF(AC106&gt;0,0,-Z106)</f>
        <v>1545.31</v>
      </c>
      <c r="AE106" s="102">
        <f>IF(AND(NOT(AA105),AA106),1,0)</f>
        <v>0</v>
      </c>
      <c r="AF106" s="106">
        <f>IF(AE106,R106,AF105)</f>
        <v>40953</v>
      </c>
      <c r="AG106" s="59"/>
      <c r="AH106" s="98">
        <f>EDATE(AH105,1)</f>
        <v>43326</v>
      </c>
      <c r="AI106" s="94">
        <f>AS105</f>
        <v>0</v>
      </c>
      <c r="AJ106" s="95">
        <f>AJ105</f>
        <v>0.089</v>
      </c>
      <c r="AK106" s="96">
        <f>AI106*AJ106/12</f>
        <v>0</v>
      </c>
      <c r="AL106" s="96">
        <f>AL105</f>
        <v>345</v>
      </c>
      <c r="AM106" s="96">
        <f>AD106</f>
        <v>1545.31</v>
      </c>
      <c r="AN106" s="71"/>
      <c r="AO106" s="71">
        <f>AO105</f>
        <v>0</v>
      </c>
      <c r="AP106" s="96">
        <f>AI106+AK106-AL106-AM106-AN106-AO106</f>
        <v>-1890.31</v>
      </c>
      <c r="AQ106" t="b" s="21">
        <f>IF(AP106&gt;0,FALSE(),TRUE())</f>
        <v>1</v>
      </c>
      <c r="AR106" s="96">
        <f>IF((AI106+AK106)&gt;(AM106+AL106+AN106+AO106),(AM106+AL106+AN106+AO106),(AI106+AK106))</f>
        <v>0</v>
      </c>
      <c r="AS106" s="96">
        <f>IF(AQ106,0,AP106)</f>
        <v>0</v>
      </c>
      <c r="AT106" s="96">
        <f>IF(AS106&gt;0,0,-AP106)</f>
        <v>1890.31</v>
      </c>
      <c r="AU106" s="102">
        <f>IF(AND(NOT(AQ105),AQ106),1,0)</f>
        <v>0</v>
      </c>
      <c r="AV106" s="106">
        <f>IF(AU106,AH106,AV105)</f>
        <v>41257</v>
      </c>
      <c r="AW106" s="105"/>
      <c r="AX106" s="98">
        <f>EDATE(AX105,1)</f>
        <v>43326</v>
      </c>
      <c r="AY106" s="94">
        <f>BI105</f>
        <v>0</v>
      </c>
      <c r="AZ106" s="95">
        <f>AZ105</f>
        <v>0.079</v>
      </c>
      <c r="BA106" s="96">
        <f>AY106*AZ106/12</f>
        <v>0</v>
      </c>
      <c r="BB106" s="96">
        <f>BB105</f>
        <v>428</v>
      </c>
      <c r="BC106" s="96">
        <f>AT106</f>
        <v>1890.31</v>
      </c>
      <c r="BD106" s="71"/>
      <c r="BE106" s="71">
        <f>BE105</f>
        <v>0</v>
      </c>
      <c r="BF106" s="96">
        <f>AY106+BA106-BB106-BC106-BD106-BE106</f>
        <v>-2318.31</v>
      </c>
      <c r="BG106" t="b" s="21">
        <f>IF(BF106&gt;0,FALSE(),TRUE())</f>
        <v>1</v>
      </c>
      <c r="BH106" s="96">
        <f>IF((AY106+BA106)&gt;(BC106+BB106+BD106+BE106),(BC106+BB106+BD106+BE106),(AY106+BA106))</f>
        <v>0</v>
      </c>
      <c r="BI106" s="96">
        <f>IF(BG106,0,BF106)</f>
        <v>0</v>
      </c>
      <c r="BJ106" s="96">
        <f>IF(BI106&gt;0,0,-BF106)</f>
        <v>2318.31</v>
      </c>
      <c r="BK106" s="102">
        <f>IF(AND(NOT(BG105),BG106),1,0)</f>
        <v>0</v>
      </c>
      <c r="BL106" s="106">
        <f>IF(BK106,AX106,BL105)</f>
        <v>41469</v>
      </c>
      <c r="BM106" s="105"/>
      <c r="BN106" s="98">
        <f>EDATE(BN105,1)</f>
        <v>43326</v>
      </c>
      <c r="BO106" s="94">
        <f>BY105</f>
        <v>0</v>
      </c>
      <c r="BP106" s="95">
        <f>BP105</f>
        <v>0.06619999999999999</v>
      </c>
      <c r="BQ106" s="96">
        <f>BO106*BP106/12</f>
        <v>0</v>
      </c>
      <c r="BR106" s="96">
        <f>BR105</f>
        <v>581.6900000000001</v>
      </c>
      <c r="BS106" s="96">
        <f>BJ106</f>
        <v>2318.31</v>
      </c>
      <c r="BT106" s="71"/>
      <c r="BU106" s="71">
        <f>BU105</f>
        <v>0</v>
      </c>
      <c r="BV106" s="96">
        <f>BO106+BQ106-BR106-BS106-BT106-BU106</f>
        <v>-2900</v>
      </c>
      <c r="BW106" t="b" s="21">
        <f>IF(BV106&gt;0,FALSE(),TRUE())</f>
        <v>1</v>
      </c>
      <c r="BX106" s="96">
        <f>IF((BO106+BQ106)&gt;(BS106+BR106+BT106+BU106),(BS106+BR106+BT106+BU106),(BO106+BQ106))</f>
        <v>0</v>
      </c>
      <c r="BY106" s="96">
        <f>IF(BW106,0,BV106)</f>
        <v>0</v>
      </c>
      <c r="BZ106" s="96">
        <f>IF(BY106&gt;0,0,-BV106)</f>
        <v>2900</v>
      </c>
      <c r="CA106" s="102">
        <f>IF(AND(NOT(BW105),BW106),1,0)</f>
        <v>0</v>
      </c>
      <c r="CB106" s="106">
        <f>IF(CA106,BN106,CB105)</f>
        <v>41896</v>
      </c>
      <c r="CC106" s="105"/>
      <c r="CD106" s="98">
        <f>EDATE(CD105,1)</f>
        <v>43326</v>
      </c>
      <c r="CE106" s="94">
        <f>CO105</f>
        <v>0</v>
      </c>
      <c r="CF106" s="95">
        <f>CF105</f>
        <v>0.05625</v>
      </c>
      <c r="CG106" s="96">
        <f>CE106*CF106/12</f>
        <v>0</v>
      </c>
      <c r="CH106" s="96">
        <f>CH105</f>
        <v>600</v>
      </c>
      <c r="CI106" s="96">
        <f>BZ106</f>
        <v>2900</v>
      </c>
      <c r="CJ106" s="71"/>
      <c r="CK106" s="71">
        <f>CK105</f>
        <v>0</v>
      </c>
      <c r="CL106" s="96">
        <f>CE106+CG106-CH106-CI106-CJ106-CK106</f>
        <v>-3500</v>
      </c>
      <c r="CM106" t="b" s="21">
        <f>IF(CL106&gt;0,FALSE(),TRUE())</f>
        <v>1</v>
      </c>
      <c r="CN106" s="96">
        <f>IF((CE106+CG106)&gt;(CI106+CH106+CJ106+CK106),(CI106+CH106+CJ106+CK106),(CE106+CG106))</f>
        <v>0</v>
      </c>
      <c r="CO106" s="96">
        <f>IF(CM106,0,CL106)</f>
        <v>0</v>
      </c>
      <c r="CP106" s="96">
        <f>IF(CO106&gt;0,0,-CL106)</f>
        <v>3500</v>
      </c>
      <c r="CQ106" s="102">
        <f>IF(AND(NOT(CM105),CM106),1,0)</f>
        <v>0</v>
      </c>
      <c r="CR106" s="106">
        <f>IF(CQ106,CD106,CR105)</f>
        <v>42627</v>
      </c>
    </row>
    <row r="107" ht="15" customHeight="1">
      <c r="A107" s="99">
        <f>D107+S107+AI107+AY107+BO107+CE107</f>
        <v>0</v>
      </c>
      <c r="B107" s="100">
        <f>D107+S107+AI107+AY107</f>
        <v>0</v>
      </c>
      <c r="C107" s="101">
        <f>EDATE(C106,1)</f>
        <v>43357</v>
      </c>
      <c r="D107" s="94">
        <f>M106</f>
        <v>0</v>
      </c>
      <c r="E107" s="95">
        <f>E106</f>
        <v>0.0349</v>
      </c>
      <c r="F107" s="96">
        <f>D107*E107/12</f>
        <v>0</v>
      </c>
      <c r="G107" s="96">
        <f>G106</f>
        <v>285.44</v>
      </c>
      <c r="H107" s="71"/>
      <c r="I107" s="71">
        <f>I106</f>
        <v>763.87</v>
      </c>
      <c r="J107" s="96">
        <f>D107+F107-G107-H107-I107</f>
        <v>-1049.31</v>
      </c>
      <c r="K107" t="b" s="21">
        <f>IF(J107&gt;0,FALSE(),TRUE())</f>
        <v>1</v>
      </c>
      <c r="L107" s="96">
        <f>IF((D107+F107)&gt;(G107+H107+I107),(G107+H107+I107),(D107+F107))</f>
        <v>0</v>
      </c>
      <c r="M107" s="96">
        <f>IF(K107,0,J107)</f>
        <v>0</v>
      </c>
      <c r="N107" s="96">
        <f>IF(M107&gt;0,0,-J107)</f>
        <v>1049.31</v>
      </c>
      <c r="O107" s="102">
        <f>IF(AND(NOT(K106),K107),1,0)</f>
        <v>0</v>
      </c>
      <c r="P107" s="106">
        <f>IF(O107,C107,P106)</f>
        <v>40738</v>
      </c>
      <c r="Q107" s="104"/>
      <c r="R107" s="98">
        <f>EDATE(R106,1)</f>
        <v>43357</v>
      </c>
      <c r="S107" s="94">
        <f>AC106</f>
        <v>0</v>
      </c>
      <c r="T107" s="95">
        <f>T106</f>
        <v>0.109</v>
      </c>
      <c r="U107" s="96">
        <f>S107*T107/12</f>
        <v>0</v>
      </c>
      <c r="V107" s="96">
        <f>V106</f>
        <v>496</v>
      </c>
      <c r="W107" s="96">
        <f>N107</f>
        <v>1049.31</v>
      </c>
      <c r="X107" s="71"/>
      <c r="Y107" s="71">
        <f>Y106</f>
        <v>0</v>
      </c>
      <c r="Z107" s="96">
        <f>S107+U107-V107-W107-X107-Y107</f>
        <v>-1545.31</v>
      </c>
      <c r="AA107" t="b" s="21">
        <f>IF(Z107&gt;0,FALSE(),TRUE())</f>
        <v>1</v>
      </c>
      <c r="AB107" s="96">
        <f>IF((S107+U107)&gt;(W107+V107+X107+Y107),(W107+V107+X107+Y107),(S107+U107))</f>
        <v>0</v>
      </c>
      <c r="AC107" s="96">
        <f>IF(AA107,0,Z107)</f>
        <v>0</v>
      </c>
      <c r="AD107" s="96">
        <f>IF(AC107&gt;0,0,-Z107)</f>
        <v>1545.31</v>
      </c>
      <c r="AE107" s="102">
        <f>IF(AND(NOT(AA106),AA107),1,0)</f>
        <v>0</v>
      </c>
      <c r="AF107" s="106">
        <f>IF(AE107,R107,AF106)</f>
        <v>40953</v>
      </c>
      <c r="AG107" s="59"/>
      <c r="AH107" s="98">
        <f>EDATE(AH106,1)</f>
        <v>43357</v>
      </c>
      <c r="AI107" s="94">
        <f>AS106</f>
        <v>0</v>
      </c>
      <c r="AJ107" s="95">
        <f>AJ106</f>
        <v>0.089</v>
      </c>
      <c r="AK107" s="96">
        <f>AI107*AJ107/12</f>
        <v>0</v>
      </c>
      <c r="AL107" s="96">
        <f>AL106</f>
        <v>345</v>
      </c>
      <c r="AM107" s="96">
        <f>AD107</f>
        <v>1545.31</v>
      </c>
      <c r="AN107" s="71"/>
      <c r="AO107" s="71">
        <f>AO106</f>
        <v>0</v>
      </c>
      <c r="AP107" s="96">
        <f>AI107+AK107-AL107-AM107-AN107-AO107</f>
        <v>-1890.31</v>
      </c>
      <c r="AQ107" t="b" s="21">
        <f>IF(AP107&gt;0,FALSE(),TRUE())</f>
        <v>1</v>
      </c>
      <c r="AR107" s="96">
        <f>IF((AI107+AK107)&gt;(AM107+AL107+AN107+AO107),(AM107+AL107+AN107+AO107),(AI107+AK107))</f>
        <v>0</v>
      </c>
      <c r="AS107" s="96">
        <f>IF(AQ107,0,AP107)</f>
        <v>0</v>
      </c>
      <c r="AT107" s="96">
        <f>IF(AS107&gt;0,0,-AP107)</f>
        <v>1890.31</v>
      </c>
      <c r="AU107" s="102">
        <f>IF(AND(NOT(AQ106),AQ107),1,0)</f>
        <v>0</v>
      </c>
      <c r="AV107" s="106">
        <f>IF(AU107,AH107,AV106)</f>
        <v>41257</v>
      </c>
      <c r="AW107" s="105"/>
      <c r="AX107" s="98">
        <f>EDATE(AX106,1)</f>
        <v>43357</v>
      </c>
      <c r="AY107" s="94">
        <f>BI106</f>
        <v>0</v>
      </c>
      <c r="AZ107" s="95">
        <f>AZ106</f>
        <v>0.079</v>
      </c>
      <c r="BA107" s="96">
        <f>AY107*AZ107/12</f>
        <v>0</v>
      </c>
      <c r="BB107" s="96">
        <f>BB106</f>
        <v>428</v>
      </c>
      <c r="BC107" s="96">
        <f>AT107</f>
        <v>1890.31</v>
      </c>
      <c r="BD107" s="71"/>
      <c r="BE107" s="71">
        <f>BE106</f>
        <v>0</v>
      </c>
      <c r="BF107" s="96">
        <f>AY107+BA107-BB107-BC107-BD107-BE107</f>
        <v>-2318.31</v>
      </c>
      <c r="BG107" t="b" s="21">
        <f>IF(BF107&gt;0,FALSE(),TRUE())</f>
        <v>1</v>
      </c>
      <c r="BH107" s="96">
        <f>IF((AY107+BA107)&gt;(BC107+BB107+BD107+BE107),(BC107+BB107+BD107+BE107),(AY107+BA107))</f>
        <v>0</v>
      </c>
      <c r="BI107" s="96">
        <f>IF(BG107,0,BF107)</f>
        <v>0</v>
      </c>
      <c r="BJ107" s="96">
        <f>IF(BI107&gt;0,0,-BF107)</f>
        <v>2318.31</v>
      </c>
      <c r="BK107" s="102">
        <f>IF(AND(NOT(BG106),BG107),1,0)</f>
        <v>0</v>
      </c>
      <c r="BL107" s="106">
        <f>IF(BK107,AX107,BL106)</f>
        <v>41469</v>
      </c>
      <c r="BM107" s="105"/>
      <c r="BN107" s="98">
        <f>EDATE(BN106,1)</f>
        <v>43357</v>
      </c>
      <c r="BO107" s="94">
        <f>BY106</f>
        <v>0</v>
      </c>
      <c r="BP107" s="95">
        <f>BP106</f>
        <v>0.06619999999999999</v>
      </c>
      <c r="BQ107" s="96">
        <f>BO107*BP107/12</f>
        <v>0</v>
      </c>
      <c r="BR107" s="96">
        <f>BR106</f>
        <v>581.6900000000001</v>
      </c>
      <c r="BS107" s="96">
        <f>BJ107</f>
        <v>2318.31</v>
      </c>
      <c r="BT107" s="71"/>
      <c r="BU107" s="71">
        <f>BU106</f>
        <v>0</v>
      </c>
      <c r="BV107" s="96">
        <f>BO107+BQ107-BR107-BS107-BT107-BU107</f>
        <v>-2900</v>
      </c>
      <c r="BW107" t="b" s="21">
        <f>IF(BV107&gt;0,FALSE(),TRUE())</f>
        <v>1</v>
      </c>
      <c r="BX107" s="96">
        <f>IF((BO107+BQ107)&gt;(BS107+BR107+BT107+BU107),(BS107+BR107+BT107+BU107),(BO107+BQ107))</f>
        <v>0</v>
      </c>
      <c r="BY107" s="96">
        <f>IF(BW107,0,BV107)</f>
        <v>0</v>
      </c>
      <c r="BZ107" s="96">
        <f>IF(BY107&gt;0,0,-BV107)</f>
        <v>2900</v>
      </c>
      <c r="CA107" s="102">
        <f>IF(AND(NOT(BW106),BW107),1,0)</f>
        <v>0</v>
      </c>
      <c r="CB107" s="106">
        <f>IF(CA107,BN107,CB106)</f>
        <v>41896</v>
      </c>
      <c r="CC107" s="105"/>
      <c r="CD107" s="98">
        <f>EDATE(CD106,1)</f>
        <v>43357</v>
      </c>
      <c r="CE107" s="94">
        <f>CO106</f>
        <v>0</v>
      </c>
      <c r="CF107" s="95">
        <f>CF106</f>
        <v>0.05625</v>
      </c>
      <c r="CG107" s="96">
        <f>CE107*CF107/12</f>
        <v>0</v>
      </c>
      <c r="CH107" s="96">
        <f>CH106</f>
        <v>600</v>
      </c>
      <c r="CI107" s="96">
        <f>BZ107</f>
        <v>2900</v>
      </c>
      <c r="CJ107" s="71"/>
      <c r="CK107" s="71">
        <f>CK106</f>
        <v>0</v>
      </c>
      <c r="CL107" s="96">
        <f>CE107+CG107-CH107-CI107-CJ107-CK107</f>
        <v>-3500</v>
      </c>
      <c r="CM107" t="b" s="21">
        <f>IF(CL107&gt;0,FALSE(),TRUE())</f>
        <v>1</v>
      </c>
      <c r="CN107" s="96">
        <f>IF((CE107+CG107)&gt;(CI107+CH107+CJ107+CK107),(CI107+CH107+CJ107+CK107),(CE107+CG107))</f>
        <v>0</v>
      </c>
      <c r="CO107" s="96">
        <f>IF(CM107,0,CL107)</f>
        <v>0</v>
      </c>
      <c r="CP107" s="96">
        <f>IF(CO107&gt;0,0,-CL107)</f>
        <v>3500</v>
      </c>
      <c r="CQ107" s="102">
        <f>IF(AND(NOT(CM106),CM107),1,0)</f>
        <v>0</v>
      </c>
      <c r="CR107" s="106">
        <f>IF(CQ107,CD107,CR106)</f>
        <v>42627</v>
      </c>
    </row>
    <row r="108" ht="15" customHeight="1">
      <c r="A108" s="99">
        <f>D108+S108+AI108+AY108+BO108+CE108</f>
        <v>0</v>
      </c>
      <c r="B108" s="100">
        <f>D108+S108+AI108+AY108</f>
        <v>0</v>
      </c>
      <c r="C108" s="101">
        <f>EDATE(C107,1)</f>
        <v>43387</v>
      </c>
      <c r="D108" s="94">
        <f>M107</f>
        <v>0</v>
      </c>
      <c r="E108" s="95">
        <f>E107</f>
        <v>0.0349</v>
      </c>
      <c r="F108" s="96">
        <f>D108*E108/12</f>
        <v>0</v>
      </c>
      <c r="G108" s="96">
        <f>G107</f>
        <v>285.44</v>
      </c>
      <c r="H108" s="71"/>
      <c r="I108" s="71">
        <f>I107</f>
        <v>763.87</v>
      </c>
      <c r="J108" s="96">
        <f>D108+F108-G108-H108-I108</f>
        <v>-1049.31</v>
      </c>
      <c r="K108" t="b" s="21">
        <f>IF(J108&gt;0,FALSE(),TRUE())</f>
        <v>1</v>
      </c>
      <c r="L108" s="96">
        <f>IF((D108+F108)&gt;(G108+H108+I108),(G108+H108+I108),(D108+F108))</f>
        <v>0</v>
      </c>
      <c r="M108" s="96">
        <f>IF(K108,0,J108)</f>
        <v>0</v>
      </c>
      <c r="N108" s="96">
        <f>IF(M108&gt;0,0,-J108)</f>
        <v>1049.31</v>
      </c>
      <c r="O108" s="102">
        <f>IF(AND(NOT(K107),K108),1,0)</f>
        <v>0</v>
      </c>
      <c r="P108" s="106">
        <f>IF(O108,C108,P107)</f>
        <v>40738</v>
      </c>
      <c r="Q108" s="104"/>
      <c r="R108" s="98">
        <f>EDATE(R107,1)</f>
        <v>43387</v>
      </c>
      <c r="S108" s="94">
        <f>AC107</f>
        <v>0</v>
      </c>
      <c r="T108" s="95">
        <f>T107</f>
        <v>0.109</v>
      </c>
      <c r="U108" s="96">
        <f>S108*T108/12</f>
        <v>0</v>
      </c>
      <c r="V108" s="96">
        <f>V107</f>
        <v>496</v>
      </c>
      <c r="W108" s="96">
        <f>N108</f>
        <v>1049.31</v>
      </c>
      <c r="X108" s="71"/>
      <c r="Y108" s="71">
        <f>Y107</f>
        <v>0</v>
      </c>
      <c r="Z108" s="96">
        <f>S108+U108-V108-W108-X108-Y108</f>
        <v>-1545.31</v>
      </c>
      <c r="AA108" t="b" s="21">
        <f>IF(Z108&gt;0,FALSE(),TRUE())</f>
        <v>1</v>
      </c>
      <c r="AB108" s="96">
        <f>IF((S108+U108)&gt;(W108+V108+X108+Y108),(W108+V108+X108+Y108),(S108+U108))</f>
        <v>0</v>
      </c>
      <c r="AC108" s="96">
        <f>IF(AA108,0,Z108)</f>
        <v>0</v>
      </c>
      <c r="AD108" s="96">
        <f>IF(AC108&gt;0,0,-Z108)</f>
        <v>1545.31</v>
      </c>
      <c r="AE108" s="102">
        <f>IF(AND(NOT(AA107),AA108),1,0)</f>
        <v>0</v>
      </c>
      <c r="AF108" s="106">
        <f>IF(AE108,R108,AF107)</f>
        <v>40953</v>
      </c>
      <c r="AG108" s="59"/>
      <c r="AH108" s="98">
        <f>EDATE(AH107,1)</f>
        <v>43387</v>
      </c>
      <c r="AI108" s="94">
        <f>AS107</f>
        <v>0</v>
      </c>
      <c r="AJ108" s="95">
        <f>AJ107</f>
        <v>0.089</v>
      </c>
      <c r="AK108" s="96">
        <f>AI108*AJ108/12</f>
        <v>0</v>
      </c>
      <c r="AL108" s="96">
        <f>AL107</f>
        <v>345</v>
      </c>
      <c r="AM108" s="96">
        <f>AD108</f>
        <v>1545.31</v>
      </c>
      <c r="AN108" s="71"/>
      <c r="AO108" s="71">
        <f>AO107</f>
        <v>0</v>
      </c>
      <c r="AP108" s="96">
        <f>AI108+AK108-AL108-AM108-AN108-AO108</f>
        <v>-1890.31</v>
      </c>
      <c r="AQ108" t="b" s="21">
        <f>IF(AP108&gt;0,FALSE(),TRUE())</f>
        <v>1</v>
      </c>
      <c r="AR108" s="96">
        <f>IF((AI108+AK108)&gt;(AM108+AL108+AN108+AO108),(AM108+AL108+AN108+AO108),(AI108+AK108))</f>
        <v>0</v>
      </c>
      <c r="AS108" s="96">
        <f>IF(AQ108,0,AP108)</f>
        <v>0</v>
      </c>
      <c r="AT108" s="96">
        <f>IF(AS108&gt;0,0,-AP108)</f>
        <v>1890.31</v>
      </c>
      <c r="AU108" s="102">
        <f>IF(AND(NOT(AQ107),AQ108),1,0)</f>
        <v>0</v>
      </c>
      <c r="AV108" s="106">
        <f>IF(AU108,AH108,AV107)</f>
        <v>41257</v>
      </c>
      <c r="AW108" s="105"/>
      <c r="AX108" s="98">
        <f>EDATE(AX107,1)</f>
        <v>43387</v>
      </c>
      <c r="AY108" s="94">
        <f>BI107</f>
        <v>0</v>
      </c>
      <c r="AZ108" s="95">
        <f>AZ107</f>
        <v>0.079</v>
      </c>
      <c r="BA108" s="96">
        <f>AY108*AZ108/12</f>
        <v>0</v>
      </c>
      <c r="BB108" s="96">
        <f>BB107</f>
        <v>428</v>
      </c>
      <c r="BC108" s="96">
        <f>AT108</f>
        <v>1890.31</v>
      </c>
      <c r="BD108" s="71"/>
      <c r="BE108" s="71">
        <f>BE107</f>
        <v>0</v>
      </c>
      <c r="BF108" s="96">
        <f>AY108+BA108-BB108-BC108-BD108-BE108</f>
        <v>-2318.31</v>
      </c>
      <c r="BG108" t="b" s="21">
        <f>IF(BF108&gt;0,FALSE(),TRUE())</f>
        <v>1</v>
      </c>
      <c r="BH108" s="96">
        <f>IF((AY108+BA108)&gt;(BC108+BB108+BD108+BE108),(BC108+BB108+BD108+BE108),(AY108+BA108))</f>
        <v>0</v>
      </c>
      <c r="BI108" s="96">
        <f>IF(BG108,0,BF108)</f>
        <v>0</v>
      </c>
      <c r="BJ108" s="96">
        <f>IF(BI108&gt;0,0,-BF108)</f>
        <v>2318.31</v>
      </c>
      <c r="BK108" s="102">
        <f>IF(AND(NOT(BG107),BG108),1,0)</f>
        <v>0</v>
      </c>
      <c r="BL108" s="106">
        <f>IF(BK108,AX108,BL107)</f>
        <v>41469</v>
      </c>
      <c r="BM108" s="105"/>
      <c r="BN108" s="98">
        <f>EDATE(BN107,1)</f>
        <v>43387</v>
      </c>
      <c r="BO108" s="94">
        <f>BY107</f>
        <v>0</v>
      </c>
      <c r="BP108" s="95">
        <f>BP107</f>
        <v>0.06619999999999999</v>
      </c>
      <c r="BQ108" s="96">
        <f>BO108*BP108/12</f>
        <v>0</v>
      </c>
      <c r="BR108" s="96">
        <f>BR107</f>
        <v>581.6900000000001</v>
      </c>
      <c r="BS108" s="96">
        <f>BJ108</f>
        <v>2318.31</v>
      </c>
      <c r="BT108" s="71"/>
      <c r="BU108" s="71">
        <f>BU107</f>
        <v>0</v>
      </c>
      <c r="BV108" s="96">
        <f>BO108+BQ108-BR108-BS108-BT108-BU108</f>
        <v>-2900</v>
      </c>
      <c r="BW108" t="b" s="21">
        <f>IF(BV108&gt;0,FALSE(),TRUE())</f>
        <v>1</v>
      </c>
      <c r="BX108" s="96">
        <f>IF((BO108+BQ108)&gt;(BS108+BR108+BT108+BU108),(BS108+BR108+BT108+BU108),(BO108+BQ108))</f>
        <v>0</v>
      </c>
      <c r="BY108" s="96">
        <f>IF(BW108,0,BV108)</f>
        <v>0</v>
      </c>
      <c r="BZ108" s="96">
        <f>IF(BY108&gt;0,0,-BV108)</f>
        <v>2900</v>
      </c>
      <c r="CA108" s="102">
        <f>IF(AND(NOT(BW107),BW108),1,0)</f>
        <v>0</v>
      </c>
      <c r="CB108" s="106">
        <f>IF(CA108,BN108,CB107)</f>
        <v>41896</v>
      </c>
      <c r="CC108" s="105"/>
      <c r="CD108" s="98">
        <f>EDATE(CD107,1)</f>
        <v>43387</v>
      </c>
      <c r="CE108" s="94">
        <f>CO107</f>
        <v>0</v>
      </c>
      <c r="CF108" s="95">
        <f>CF107</f>
        <v>0.05625</v>
      </c>
      <c r="CG108" s="96">
        <f>CE108*CF108/12</f>
        <v>0</v>
      </c>
      <c r="CH108" s="96">
        <f>CH107</f>
        <v>600</v>
      </c>
      <c r="CI108" s="96">
        <f>BZ108</f>
        <v>2900</v>
      </c>
      <c r="CJ108" s="71"/>
      <c r="CK108" s="71">
        <f>CK107</f>
        <v>0</v>
      </c>
      <c r="CL108" s="96">
        <f>CE108+CG108-CH108-CI108-CJ108-CK108</f>
        <v>-3500</v>
      </c>
      <c r="CM108" t="b" s="21">
        <f>IF(CL108&gt;0,FALSE(),TRUE())</f>
        <v>1</v>
      </c>
      <c r="CN108" s="96">
        <f>IF((CE108+CG108)&gt;(CI108+CH108+CJ108+CK108),(CI108+CH108+CJ108+CK108),(CE108+CG108))</f>
        <v>0</v>
      </c>
      <c r="CO108" s="96">
        <f>IF(CM108,0,CL108)</f>
        <v>0</v>
      </c>
      <c r="CP108" s="96">
        <f>IF(CO108&gt;0,0,-CL108)</f>
        <v>3500</v>
      </c>
      <c r="CQ108" s="102">
        <f>IF(AND(NOT(CM107),CM108),1,0)</f>
        <v>0</v>
      </c>
      <c r="CR108" s="106">
        <f>IF(CQ108,CD108,CR107)</f>
        <v>42627</v>
      </c>
    </row>
    <row r="109" ht="15" customHeight="1">
      <c r="A109" s="99">
        <f>D109+S109+AI109+AY109+BO109+CE109</f>
        <v>0</v>
      </c>
      <c r="B109" s="100">
        <f>D109+S109+AI109+AY109</f>
        <v>0</v>
      </c>
      <c r="C109" s="101">
        <f>EDATE(C108,1)</f>
        <v>43418</v>
      </c>
      <c r="D109" s="94">
        <f>M108</f>
        <v>0</v>
      </c>
      <c r="E109" s="95">
        <f>E108</f>
        <v>0.0349</v>
      </c>
      <c r="F109" s="96">
        <f>D109*E109/12</f>
        <v>0</v>
      </c>
      <c r="G109" s="96">
        <f>G108</f>
        <v>285.44</v>
      </c>
      <c r="H109" s="71"/>
      <c r="I109" s="71">
        <f>I108</f>
        <v>763.87</v>
      </c>
      <c r="J109" s="96">
        <f>D109+F109-G109-H109-I109</f>
        <v>-1049.31</v>
      </c>
      <c r="K109" t="b" s="21">
        <f>IF(J109&gt;0,FALSE(),TRUE())</f>
        <v>1</v>
      </c>
      <c r="L109" s="96">
        <f>IF((D109+F109)&gt;(G109+H109+I109),(G109+H109+I109),(D109+F109))</f>
        <v>0</v>
      </c>
      <c r="M109" s="96">
        <f>IF(K109,0,J109)</f>
        <v>0</v>
      </c>
      <c r="N109" s="96">
        <f>IF(M109&gt;0,0,-J109)</f>
        <v>1049.31</v>
      </c>
      <c r="O109" s="102">
        <f>IF(AND(NOT(K108),K109),1,0)</f>
        <v>0</v>
      </c>
      <c r="P109" s="106">
        <f>IF(O109,C109,P108)</f>
        <v>40738</v>
      </c>
      <c r="Q109" s="104"/>
      <c r="R109" s="98">
        <f>EDATE(R108,1)</f>
        <v>43418</v>
      </c>
      <c r="S109" s="94">
        <f>AC108</f>
        <v>0</v>
      </c>
      <c r="T109" s="95">
        <f>T108</f>
        <v>0.109</v>
      </c>
      <c r="U109" s="96">
        <f>S109*T109/12</f>
        <v>0</v>
      </c>
      <c r="V109" s="96">
        <f>V108</f>
        <v>496</v>
      </c>
      <c r="W109" s="96">
        <f>N109</f>
        <v>1049.31</v>
      </c>
      <c r="X109" s="71"/>
      <c r="Y109" s="71">
        <f>Y108</f>
        <v>0</v>
      </c>
      <c r="Z109" s="96">
        <f>S109+U109-V109-W109-X109-Y109</f>
        <v>-1545.31</v>
      </c>
      <c r="AA109" t="b" s="21">
        <f>IF(Z109&gt;0,FALSE(),TRUE())</f>
        <v>1</v>
      </c>
      <c r="AB109" s="96">
        <f>IF((S109+U109)&gt;(W109+V109+X109+Y109),(W109+V109+X109+Y109),(S109+U109))</f>
        <v>0</v>
      </c>
      <c r="AC109" s="96">
        <f>IF(AA109,0,Z109)</f>
        <v>0</v>
      </c>
      <c r="AD109" s="96">
        <f>IF(AC109&gt;0,0,-Z109)</f>
        <v>1545.31</v>
      </c>
      <c r="AE109" s="102">
        <f>IF(AND(NOT(AA108),AA109),1,0)</f>
        <v>0</v>
      </c>
      <c r="AF109" s="106">
        <f>IF(AE109,R109,AF108)</f>
        <v>40953</v>
      </c>
      <c r="AG109" s="59"/>
      <c r="AH109" s="98">
        <f>EDATE(AH108,1)</f>
        <v>43418</v>
      </c>
      <c r="AI109" s="94">
        <f>AS108</f>
        <v>0</v>
      </c>
      <c r="AJ109" s="95">
        <f>AJ108</f>
        <v>0.089</v>
      </c>
      <c r="AK109" s="96">
        <f>AI109*AJ109/12</f>
        <v>0</v>
      </c>
      <c r="AL109" s="96">
        <f>AL108</f>
        <v>345</v>
      </c>
      <c r="AM109" s="96">
        <f>AD109</f>
        <v>1545.31</v>
      </c>
      <c r="AN109" s="71"/>
      <c r="AO109" s="71">
        <f>AO108</f>
        <v>0</v>
      </c>
      <c r="AP109" s="96">
        <f>AI109+AK109-AL109-AM109-AN109-AO109</f>
        <v>-1890.31</v>
      </c>
      <c r="AQ109" t="b" s="21">
        <f>IF(AP109&gt;0,FALSE(),TRUE())</f>
        <v>1</v>
      </c>
      <c r="AR109" s="96">
        <f>IF((AI109+AK109)&gt;(AM109+AL109+AN109+AO109),(AM109+AL109+AN109+AO109),(AI109+AK109))</f>
        <v>0</v>
      </c>
      <c r="AS109" s="96">
        <f>IF(AQ109,0,AP109)</f>
        <v>0</v>
      </c>
      <c r="AT109" s="96">
        <f>IF(AS109&gt;0,0,-AP109)</f>
        <v>1890.31</v>
      </c>
      <c r="AU109" s="102">
        <f>IF(AND(NOT(AQ108),AQ109),1,0)</f>
        <v>0</v>
      </c>
      <c r="AV109" s="106">
        <f>IF(AU109,AH109,AV108)</f>
        <v>41257</v>
      </c>
      <c r="AW109" s="105"/>
      <c r="AX109" s="98">
        <f>EDATE(AX108,1)</f>
        <v>43418</v>
      </c>
      <c r="AY109" s="94">
        <f>BI108</f>
        <v>0</v>
      </c>
      <c r="AZ109" s="95">
        <f>AZ108</f>
        <v>0.079</v>
      </c>
      <c r="BA109" s="96">
        <f>AY109*AZ109/12</f>
        <v>0</v>
      </c>
      <c r="BB109" s="96">
        <f>BB108</f>
        <v>428</v>
      </c>
      <c r="BC109" s="96">
        <f>AT109</f>
        <v>1890.31</v>
      </c>
      <c r="BD109" s="71"/>
      <c r="BE109" s="71">
        <f>BE108</f>
        <v>0</v>
      </c>
      <c r="BF109" s="96">
        <f>AY109+BA109-BB109-BC109-BD109-BE109</f>
        <v>-2318.31</v>
      </c>
      <c r="BG109" t="b" s="21">
        <f>IF(BF109&gt;0,FALSE(),TRUE())</f>
        <v>1</v>
      </c>
      <c r="BH109" s="96">
        <f>IF((AY109+BA109)&gt;(BC109+BB109+BD109+BE109),(BC109+BB109+BD109+BE109),(AY109+BA109))</f>
        <v>0</v>
      </c>
      <c r="BI109" s="96">
        <f>IF(BG109,0,BF109)</f>
        <v>0</v>
      </c>
      <c r="BJ109" s="96">
        <f>IF(BI109&gt;0,0,-BF109)</f>
        <v>2318.31</v>
      </c>
      <c r="BK109" s="102">
        <f>IF(AND(NOT(BG108),BG109),1,0)</f>
        <v>0</v>
      </c>
      <c r="BL109" s="106">
        <f>IF(BK109,AX109,BL108)</f>
        <v>41469</v>
      </c>
      <c r="BM109" s="105"/>
      <c r="BN109" s="98">
        <f>EDATE(BN108,1)</f>
        <v>43418</v>
      </c>
      <c r="BO109" s="94">
        <f>BY108</f>
        <v>0</v>
      </c>
      <c r="BP109" s="95">
        <f>BP108</f>
        <v>0.06619999999999999</v>
      </c>
      <c r="BQ109" s="96">
        <f>BO109*BP109/12</f>
        <v>0</v>
      </c>
      <c r="BR109" s="96">
        <f>BR108</f>
        <v>581.6900000000001</v>
      </c>
      <c r="BS109" s="96">
        <f>BJ109</f>
        <v>2318.31</v>
      </c>
      <c r="BT109" s="71"/>
      <c r="BU109" s="71">
        <f>BU108</f>
        <v>0</v>
      </c>
      <c r="BV109" s="96">
        <f>BO109+BQ109-BR109-BS109-BT109-BU109</f>
        <v>-2900</v>
      </c>
      <c r="BW109" t="b" s="21">
        <f>IF(BV109&gt;0,FALSE(),TRUE())</f>
        <v>1</v>
      </c>
      <c r="BX109" s="96">
        <f>IF((BO109+BQ109)&gt;(BS109+BR109+BT109+BU109),(BS109+BR109+BT109+BU109),(BO109+BQ109))</f>
        <v>0</v>
      </c>
      <c r="BY109" s="96">
        <f>IF(BW109,0,BV109)</f>
        <v>0</v>
      </c>
      <c r="BZ109" s="96">
        <f>IF(BY109&gt;0,0,-BV109)</f>
        <v>2900</v>
      </c>
      <c r="CA109" s="102">
        <f>IF(AND(NOT(BW108),BW109),1,0)</f>
        <v>0</v>
      </c>
      <c r="CB109" s="106">
        <f>IF(CA109,BN109,CB108)</f>
        <v>41896</v>
      </c>
      <c r="CC109" s="105"/>
      <c r="CD109" s="98">
        <f>EDATE(CD108,1)</f>
        <v>43418</v>
      </c>
      <c r="CE109" s="94">
        <f>CO108</f>
        <v>0</v>
      </c>
      <c r="CF109" s="95">
        <f>CF108</f>
        <v>0.05625</v>
      </c>
      <c r="CG109" s="96">
        <f>CE109*CF109/12</f>
        <v>0</v>
      </c>
      <c r="CH109" s="96">
        <f>CH108</f>
        <v>600</v>
      </c>
      <c r="CI109" s="96">
        <f>BZ109</f>
        <v>2900</v>
      </c>
      <c r="CJ109" s="71"/>
      <c r="CK109" s="71">
        <f>CK108</f>
        <v>0</v>
      </c>
      <c r="CL109" s="96">
        <f>CE109+CG109-CH109-CI109-CJ109-CK109</f>
        <v>-3500</v>
      </c>
      <c r="CM109" t="b" s="21">
        <f>IF(CL109&gt;0,FALSE(),TRUE())</f>
        <v>1</v>
      </c>
      <c r="CN109" s="96">
        <f>IF((CE109+CG109)&gt;(CI109+CH109+CJ109+CK109),(CI109+CH109+CJ109+CK109),(CE109+CG109))</f>
        <v>0</v>
      </c>
      <c r="CO109" s="96">
        <f>IF(CM109,0,CL109)</f>
        <v>0</v>
      </c>
      <c r="CP109" s="96">
        <f>IF(CO109&gt;0,0,-CL109)</f>
        <v>3500</v>
      </c>
      <c r="CQ109" s="102">
        <f>IF(AND(NOT(CM108),CM109),1,0)</f>
        <v>0</v>
      </c>
      <c r="CR109" s="106">
        <f>IF(CQ109,CD109,CR108)</f>
        <v>42627</v>
      </c>
    </row>
    <row r="110" ht="15" customHeight="1">
      <c r="A110" s="99">
        <f>D110+S110+AI110+AY110+BO110+CE110</f>
        <v>0</v>
      </c>
      <c r="B110" s="100">
        <f>D110+S110+AI110+AY110</f>
        <v>0</v>
      </c>
      <c r="C110" s="101">
        <f>EDATE(C109,1)</f>
        <v>43448</v>
      </c>
      <c r="D110" s="94">
        <f>M109</f>
        <v>0</v>
      </c>
      <c r="E110" s="95">
        <f>E109</f>
        <v>0.0349</v>
      </c>
      <c r="F110" s="96">
        <f>D110*E110/12</f>
        <v>0</v>
      </c>
      <c r="G110" s="96">
        <f>G109</f>
        <v>285.44</v>
      </c>
      <c r="H110" s="71"/>
      <c r="I110" s="71">
        <f>I109</f>
        <v>763.87</v>
      </c>
      <c r="J110" s="96">
        <f>D110+F110-G110-H110-I110</f>
        <v>-1049.31</v>
      </c>
      <c r="K110" t="b" s="21">
        <f>IF(J110&gt;0,FALSE(),TRUE())</f>
        <v>1</v>
      </c>
      <c r="L110" s="96">
        <f>IF((D110+F110)&gt;(G110+H110+I110),(G110+H110+I110),(D110+F110))</f>
        <v>0</v>
      </c>
      <c r="M110" s="96">
        <f>IF(K110,0,J110)</f>
        <v>0</v>
      </c>
      <c r="N110" s="96">
        <f>IF(M110&gt;0,0,-J110)</f>
        <v>1049.31</v>
      </c>
      <c r="O110" s="102">
        <f>IF(AND(NOT(K109),K110),1,0)</f>
        <v>0</v>
      </c>
      <c r="P110" s="106">
        <f>IF(O110,C110,P109)</f>
        <v>40738</v>
      </c>
      <c r="Q110" s="104"/>
      <c r="R110" s="98">
        <f>EDATE(R109,1)</f>
        <v>43448</v>
      </c>
      <c r="S110" s="94">
        <f>AC109</f>
        <v>0</v>
      </c>
      <c r="T110" s="95">
        <f>T109</f>
        <v>0.109</v>
      </c>
      <c r="U110" s="96">
        <f>S110*T110/12</f>
        <v>0</v>
      </c>
      <c r="V110" s="96">
        <f>V109</f>
        <v>496</v>
      </c>
      <c r="W110" s="96">
        <f>N110</f>
        <v>1049.31</v>
      </c>
      <c r="X110" s="71"/>
      <c r="Y110" s="71">
        <f>Y109</f>
        <v>0</v>
      </c>
      <c r="Z110" s="96">
        <f>S110+U110-V110-W110-X110-Y110</f>
        <v>-1545.31</v>
      </c>
      <c r="AA110" t="b" s="21">
        <f>IF(Z110&gt;0,FALSE(),TRUE())</f>
        <v>1</v>
      </c>
      <c r="AB110" s="96">
        <f>IF((S110+U110)&gt;(W110+V110+X110+Y110),(W110+V110+X110+Y110),(S110+U110))</f>
        <v>0</v>
      </c>
      <c r="AC110" s="96">
        <f>IF(AA110,0,Z110)</f>
        <v>0</v>
      </c>
      <c r="AD110" s="96">
        <f>IF(AC110&gt;0,0,-Z110)</f>
        <v>1545.31</v>
      </c>
      <c r="AE110" s="102">
        <f>IF(AND(NOT(AA109),AA110),1,0)</f>
        <v>0</v>
      </c>
      <c r="AF110" s="106">
        <f>IF(AE110,R110,AF109)</f>
        <v>40953</v>
      </c>
      <c r="AG110" s="59"/>
      <c r="AH110" s="98">
        <f>EDATE(AH109,1)</f>
        <v>43448</v>
      </c>
      <c r="AI110" s="94">
        <f>AS109</f>
        <v>0</v>
      </c>
      <c r="AJ110" s="95">
        <f>AJ109</f>
        <v>0.089</v>
      </c>
      <c r="AK110" s="96">
        <f>AI110*AJ110/12</f>
        <v>0</v>
      </c>
      <c r="AL110" s="96">
        <f>AL109</f>
        <v>345</v>
      </c>
      <c r="AM110" s="96">
        <f>AD110</f>
        <v>1545.31</v>
      </c>
      <c r="AN110" s="71"/>
      <c r="AO110" s="71">
        <f>AO109</f>
        <v>0</v>
      </c>
      <c r="AP110" s="96">
        <f>AI110+AK110-AL110-AM110-AN110-AO110</f>
        <v>-1890.31</v>
      </c>
      <c r="AQ110" t="b" s="21">
        <f>IF(AP110&gt;0,FALSE(),TRUE())</f>
        <v>1</v>
      </c>
      <c r="AR110" s="96">
        <f>IF((AI110+AK110)&gt;(AM110+AL110+AN110+AO110),(AM110+AL110+AN110+AO110),(AI110+AK110))</f>
        <v>0</v>
      </c>
      <c r="AS110" s="96">
        <f>IF(AQ110,0,AP110)</f>
        <v>0</v>
      </c>
      <c r="AT110" s="96">
        <f>IF(AS110&gt;0,0,-AP110)</f>
        <v>1890.31</v>
      </c>
      <c r="AU110" s="102">
        <f>IF(AND(NOT(AQ109),AQ110),1,0)</f>
        <v>0</v>
      </c>
      <c r="AV110" s="106">
        <f>IF(AU110,AH110,AV109)</f>
        <v>41257</v>
      </c>
      <c r="AW110" s="105"/>
      <c r="AX110" s="98">
        <f>EDATE(AX109,1)</f>
        <v>43448</v>
      </c>
      <c r="AY110" s="94">
        <f>BI109</f>
        <v>0</v>
      </c>
      <c r="AZ110" s="95">
        <f>AZ109</f>
        <v>0.079</v>
      </c>
      <c r="BA110" s="96">
        <f>AY110*AZ110/12</f>
        <v>0</v>
      </c>
      <c r="BB110" s="96">
        <f>BB109</f>
        <v>428</v>
      </c>
      <c r="BC110" s="96">
        <f>AT110</f>
        <v>1890.31</v>
      </c>
      <c r="BD110" s="71"/>
      <c r="BE110" s="71">
        <f>BE109</f>
        <v>0</v>
      </c>
      <c r="BF110" s="96">
        <f>AY110+BA110-BB110-BC110-BD110-BE110</f>
        <v>-2318.31</v>
      </c>
      <c r="BG110" t="b" s="21">
        <f>IF(BF110&gt;0,FALSE(),TRUE())</f>
        <v>1</v>
      </c>
      <c r="BH110" s="96">
        <f>IF((AY110+BA110)&gt;(BC110+BB110+BD110+BE110),(BC110+BB110+BD110+BE110),(AY110+BA110))</f>
        <v>0</v>
      </c>
      <c r="BI110" s="96">
        <f>IF(BG110,0,BF110)</f>
        <v>0</v>
      </c>
      <c r="BJ110" s="96">
        <f>IF(BI110&gt;0,0,-BF110)</f>
        <v>2318.31</v>
      </c>
      <c r="BK110" s="102">
        <f>IF(AND(NOT(BG109),BG110),1,0)</f>
        <v>0</v>
      </c>
      <c r="BL110" s="106">
        <f>IF(BK110,AX110,BL109)</f>
        <v>41469</v>
      </c>
      <c r="BM110" s="105"/>
      <c r="BN110" s="98">
        <f>EDATE(BN109,1)</f>
        <v>43448</v>
      </c>
      <c r="BO110" s="94">
        <f>BY109</f>
        <v>0</v>
      </c>
      <c r="BP110" s="95">
        <f>BP109</f>
        <v>0.06619999999999999</v>
      </c>
      <c r="BQ110" s="96">
        <f>BO110*BP110/12</f>
        <v>0</v>
      </c>
      <c r="BR110" s="96">
        <f>BR109</f>
        <v>581.6900000000001</v>
      </c>
      <c r="BS110" s="96">
        <f>BJ110</f>
        <v>2318.31</v>
      </c>
      <c r="BT110" s="71"/>
      <c r="BU110" s="71">
        <f>BU109</f>
        <v>0</v>
      </c>
      <c r="BV110" s="96">
        <f>BO110+BQ110-BR110-BS110-BT110-BU110</f>
        <v>-2900</v>
      </c>
      <c r="BW110" t="b" s="21">
        <f>IF(BV110&gt;0,FALSE(),TRUE())</f>
        <v>1</v>
      </c>
      <c r="BX110" s="96">
        <f>IF((BO110+BQ110)&gt;(BS110+BR110+BT110+BU110),(BS110+BR110+BT110+BU110),(BO110+BQ110))</f>
        <v>0</v>
      </c>
      <c r="BY110" s="96">
        <f>IF(BW110,0,BV110)</f>
        <v>0</v>
      </c>
      <c r="BZ110" s="96">
        <f>IF(BY110&gt;0,0,-BV110)</f>
        <v>2900</v>
      </c>
      <c r="CA110" s="102">
        <f>IF(AND(NOT(BW109),BW110),1,0)</f>
        <v>0</v>
      </c>
      <c r="CB110" s="106">
        <f>IF(CA110,BN110,CB109)</f>
        <v>41896</v>
      </c>
      <c r="CC110" s="105"/>
      <c r="CD110" s="98">
        <f>EDATE(CD109,1)</f>
        <v>43448</v>
      </c>
      <c r="CE110" s="94">
        <f>CO109</f>
        <v>0</v>
      </c>
      <c r="CF110" s="95">
        <f>CF109</f>
        <v>0.05625</v>
      </c>
      <c r="CG110" s="96">
        <f>CE110*CF110/12</f>
        <v>0</v>
      </c>
      <c r="CH110" s="96">
        <f>CH109</f>
        <v>600</v>
      </c>
      <c r="CI110" s="96">
        <f>BZ110</f>
        <v>2900</v>
      </c>
      <c r="CJ110" s="71"/>
      <c r="CK110" s="71">
        <f>CK109</f>
        <v>0</v>
      </c>
      <c r="CL110" s="96">
        <f>CE110+CG110-CH110-CI110-CJ110-CK110</f>
        <v>-3500</v>
      </c>
      <c r="CM110" t="b" s="21">
        <f>IF(CL110&gt;0,FALSE(),TRUE())</f>
        <v>1</v>
      </c>
      <c r="CN110" s="96">
        <f>IF((CE110+CG110)&gt;(CI110+CH110+CJ110+CK110),(CI110+CH110+CJ110+CK110),(CE110+CG110))</f>
        <v>0</v>
      </c>
      <c r="CO110" s="96">
        <f>IF(CM110,0,CL110)</f>
        <v>0</v>
      </c>
      <c r="CP110" s="96">
        <f>IF(CO110&gt;0,0,-CL110)</f>
        <v>3500</v>
      </c>
      <c r="CQ110" s="102">
        <f>IF(AND(NOT(CM109),CM110),1,0)</f>
        <v>0</v>
      </c>
      <c r="CR110" s="106">
        <f>IF(CQ110,CD110,CR109)</f>
        <v>42627</v>
      </c>
    </row>
    <row r="111" ht="15" customHeight="1">
      <c r="A111" s="99">
        <f>D111+S111+AI111+AY111+BO111+CE111</f>
        <v>0</v>
      </c>
      <c r="B111" s="100">
        <f>D111+S111+AI111+AY111</f>
        <v>0</v>
      </c>
      <c r="C111" s="101">
        <f>EDATE(C110,1)</f>
        <v>43479</v>
      </c>
      <c r="D111" s="94">
        <f>M110</f>
        <v>0</v>
      </c>
      <c r="E111" s="95">
        <f>E110</f>
        <v>0.0349</v>
      </c>
      <c r="F111" s="96">
        <f>D111*E111/12</f>
        <v>0</v>
      </c>
      <c r="G111" s="96">
        <f>G110</f>
        <v>285.44</v>
      </c>
      <c r="H111" s="71"/>
      <c r="I111" s="71">
        <f>I110</f>
        <v>763.87</v>
      </c>
      <c r="J111" s="96">
        <f>D111+F111-G111-H111-I111</f>
        <v>-1049.31</v>
      </c>
      <c r="K111" t="b" s="21">
        <f>IF(J111&gt;0,FALSE(),TRUE())</f>
        <v>1</v>
      </c>
      <c r="L111" s="96">
        <f>IF((D111+F111)&gt;(G111+H111+I111),(G111+H111+I111),(D111+F111))</f>
        <v>0</v>
      </c>
      <c r="M111" s="96">
        <f>IF(K111,0,J111)</f>
        <v>0</v>
      </c>
      <c r="N111" s="96">
        <f>IF(M111&gt;0,0,-J111)</f>
        <v>1049.31</v>
      </c>
      <c r="O111" s="102">
        <f>IF(AND(NOT(K110),K111),1,0)</f>
        <v>0</v>
      </c>
      <c r="P111" s="106">
        <f>IF(O111,C111,P110)</f>
        <v>40738</v>
      </c>
      <c r="Q111" s="104"/>
      <c r="R111" s="98">
        <f>EDATE(R110,1)</f>
        <v>43479</v>
      </c>
      <c r="S111" s="94">
        <f>AC110</f>
        <v>0</v>
      </c>
      <c r="T111" s="95">
        <f>T110</f>
        <v>0.109</v>
      </c>
      <c r="U111" s="96">
        <f>S111*T111/12</f>
        <v>0</v>
      </c>
      <c r="V111" s="96">
        <f>V110</f>
        <v>496</v>
      </c>
      <c r="W111" s="96">
        <f>N111</f>
        <v>1049.31</v>
      </c>
      <c r="X111" s="71"/>
      <c r="Y111" s="71">
        <f>Y110</f>
        <v>0</v>
      </c>
      <c r="Z111" s="96">
        <f>S111+U111-V111-W111-X111-Y111</f>
        <v>-1545.31</v>
      </c>
      <c r="AA111" t="b" s="21">
        <f>IF(Z111&gt;0,FALSE(),TRUE())</f>
        <v>1</v>
      </c>
      <c r="AB111" s="96">
        <f>IF((S111+U111)&gt;(W111+V111+X111+Y111),(W111+V111+X111+Y111),(S111+U111))</f>
        <v>0</v>
      </c>
      <c r="AC111" s="96">
        <f>IF(AA111,0,Z111)</f>
        <v>0</v>
      </c>
      <c r="AD111" s="96">
        <f>IF(AC111&gt;0,0,-Z111)</f>
        <v>1545.31</v>
      </c>
      <c r="AE111" s="102">
        <f>IF(AND(NOT(AA110),AA111),1,0)</f>
        <v>0</v>
      </c>
      <c r="AF111" s="106">
        <f>IF(AE111,R111,AF110)</f>
        <v>40953</v>
      </c>
      <c r="AG111" s="59"/>
      <c r="AH111" s="98">
        <f>EDATE(AH110,1)</f>
        <v>43479</v>
      </c>
      <c r="AI111" s="94">
        <f>AS110</f>
        <v>0</v>
      </c>
      <c r="AJ111" s="95">
        <f>AJ110</f>
        <v>0.089</v>
      </c>
      <c r="AK111" s="96">
        <f>AI111*AJ111/12</f>
        <v>0</v>
      </c>
      <c r="AL111" s="96">
        <f>AL110</f>
        <v>345</v>
      </c>
      <c r="AM111" s="96">
        <f>AD111</f>
        <v>1545.31</v>
      </c>
      <c r="AN111" s="71"/>
      <c r="AO111" s="71">
        <f>AO110</f>
        <v>0</v>
      </c>
      <c r="AP111" s="96">
        <f>AI111+AK111-AL111-AM111-AN111-AO111</f>
        <v>-1890.31</v>
      </c>
      <c r="AQ111" t="b" s="21">
        <f>IF(AP111&gt;0,FALSE(),TRUE())</f>
        <v>1</v>
      </c>
      <c r="AR111" s="96">
        <f>IF((AI111+AK111)&gt;(AM111+AL111+AN111+AO111),(AM111+AL111+AN111+AO111),(AI111+AK111))</f>
        <v>0</v>
      </c>
      <c r="AS111" s="96">
        <f>IF(AQ111,0,AP111)</f>
        <v>0</v>
      </c>
      <c r="AT111" s="96">
        <f>IF(AS111&gt;0,0,-AP111)</f>
        <v>1890.31</v>
      </c>
      <c r="AU111" s="102">
        <f>IF(AND(NOT(AQ110),AQ111),1,0)</f>
        <v>0</v>
      </c>
      <c r="AV111" s="106">
        <f>IF(AU111,AH111,AV110)</f>
        <v>41257</v>
      </c>
      <c r="AW111" s="105"/>
      <c r="AX111" s="98">
        <f>EDATE(AX110,1)</f>
        <v>43479</v>
      </c>
      <c r="AY111" s="94">
        <f>BI110</f>
        <v>0</v>
      </c>
      <c r="AZ111" s="95">
        <f>AZ110</f>
        <v>0.079</v>
      </c>
      <c r="BA111" s="96">
        <f>AY111*AZ111/12</f>
        <v>0</v>
      </c>
      <c r="BB111" s="96">
        <f>BB110</f>
        <v>428</v>
      </c>
      <c r="BC111" s="96">
        <f>AT111</f>
        <v>1890.31</v>
      </c>
      <c r="BD111" s="71"/>
      <c r="BE111" s="71">
        <f>BE110</f>
        <v>0</v>
      </c>
      <c r="BF111" s="96">
        <f>AY111+BA111-BB111-BC111-BD111-BE111</f>
        <v>-2318.31</v>
      </c>
      <c r="BG111" t="b" s="21">
        <f>IF(BF111&gt;0,FALSE(),TRUE())</f>
        <v>1</v>
      </c>
      <c r="BH111" s="96">
        <f>IF((AY111+BA111)&gt;(BC111+BB111+BD111+BE111),(BC111+BB111+BD111+BE111),(AY111+BA111))</f>
        <v>0</v>
      </c>
      <c r="BI111" s="96">
        <f>IF(BG111,0,BF111)</f>
        <v>0</v>
      </c>
      <c r="BJ111" s="96">
        <f>IF(BI111&gt;0,0,-BF111)</f>
        <v>2318.31</v>
      </c>
      <c r="BK111" s="102">
        <f>IF(AND(NOT(BG110),BG111),1,0)</f>
        <v>0</v>
      </c>
      <c r="BL111" s="106">
        <f>IF(BK111,AX111,BL110)</f>
        <v>41469</v>
      </c>
      <c r="BM111" s="105"/>
      <c r="BN111" s="98">
        <f>EDATE(BN110,1)</f>
        <v>43479</v>
      </c>
      <c r="BO111" s="94">
        <f>BY110</f>
        <v>0</v>
      </c>
      <c r="BP111" s="95">
        <f>BP110</f>
        <v>0.06619999999999999</v>
      </c>
      <c r="BQ111" s="96">
        <f>BO111*BP111/12</f>
        <v>0</v>
      </c>
      <c r="BR111" s="96">
        <f>BR110</f>
        <v>581.6900000000001</v>
      </c>
      <c r="BS111" s="96">
        <f>BJ111</f>
        <v>2318.31</v>
      </c>
      <c r="BT111" s="71"/>
      <c r="BU111" s="71">
        <f>BU110</f>
        <v>0</v>
      </c>
      <c r="BV111" s="96">
        <f>BO111+BQ111-BR111-BS111-BT111-BU111</f>
        <v>-2900</v>
      </c>
      <c r="BW111" t="b" s="21">
        <f>IF(BV111&gt;0,FALSE(),TRUE())</f>
        <v>1</v>
      </c>
      <c r="BX111" s="96">
        <f>IF((BO111+BQ111)&gt;(BS111+BR111+BT111+BU111),(BS111+BR111+BT111+BU111),(BO111+BQ111))</f>
        <v>0</v>
      </c>
      <c r="BY111" s="96">
        <f>IF(BW111,0,BV111)</f>
        <v>0</v>
      </c>
      <c r="BZ111" s="96">
        <f>IF(BY111&gt;0,0,-BV111)</f>
        <v>2900</v>
      </c>
      <c r="CA111" s="102">
        <f>IF(AND(NOT(BW110),BW111),1,0)</f>
        <v>0</v>
      </c>
      <c r="CB111" s="106">
        <f>IF(CA111,BN111,CB110)</f>
        <v>41896</v>
      </c>
      <c r="CC111" s="105"/>
      <c r="CD111" s="98">
        <f>EDATE(CD110,1)</f>
        <v>43479</v>
      </c>
      <c r="CE111" s="94">
        <f>CO110</f>
        <v>0</v>
      </c>
      <c r="CF111" s="95">
        <f>CF110</f>
        <v>0.05625</v>
      </c>
      <c r="CG111" s="96">
        <f>CE111*CF111/12</f>
        <v>0</v>
      </c>
      <c r="CH111" s="96">
        <f>CH110</f>
        <v>600</v>
      </c>
      <c r="CI111" s="96">
        <f>BZ111</f>
        <v>2900</v>
      </c>
      <c r="CJ111" s="71"/>
      <c r="CK111" s="71">
        <f>CK110</f>
        <v>0</v>
      </c>
      <c r="CL111" s="96">
        <f>CE111+CG111-CH111-CI111-CJ111-CK111</f>
        <v>-3500</v>
      </c>
      <c r="CM111" t="b" s="21">
        <f>IF(CL111&gt;0,FALSE(),TRUE())</f>
        <v>1</v>
      </c>
      <c r="CN111" s="96">
        <f>IF((CE111+CG111)&gt;(CI111+CH111+CJ111+CK111),(CI111+CH111+CJ111+CK111),(CE111+CG111))</f>
        <v>0</v>
      </c>
      <c r="CO111" s="96">
        <f>IF(CM111,0,CL111)</f>
        <v>0</v>
      </c>
      <c r="CP111" s="96">
        <f>IF(CO111&gt;0,0,-CL111)</f>
        <v>3500</v>
      </c>
      <c r="CQ111" s="102">
        <f>IF(AND(NOT(CM110),CM111),1,0)</f>
        <v>0</v>
      </c>
      <c r="CR111" s="106">
        <f>IF(CQ111,CD111,CR110)</f>
        <v>42627</v>
      </c>
    </row>
    <row r="112" ht="15" customHeight="1">
      <c r="A112" s="76"/>
      <c r="B112" s="77"/>
      <c r="C112" s="78"/>
      <c r="D112" s="21"/>
      <c r="E112" s="95"/>
      <c r="F112" s="96"/>
      <c r="G112" s="96"/>
      <c r="H112" s="96"/>
      <c r="I112" s="96"/>
      <c r="J112" s="96"/>
      <c r="K112" s="21"/>
      <c r="L112" s="21"/>
      <c r="M112" s="96"/>
      <c r="N112" s="21"/>
      <c r="O112" s="102"/>
      <c r="P112" s="103"/>
      <c r="Q112" s="103"/>
      <c r="R112" s="80"/>
      <c r="S112" s="21"/>
      <c r="T112" s="95"/>
      <c r="U112" s="96"/>
      <c r="V112" s="96"/>
      <c r="W112" s="96"/>
      <c r="X112" s="96"/>
      <c r="Y112" s="96"/>
      <c r="Z112" s="96"/>
      <c r="AA112" s="21"/>
      <c r="AB112" s="21"/>
      <c r="AC112" s="96"/>
      <c r="AD112" s="21"/>
      <c r="AE112" s="102"/>
      <c r="AF112" s="103"/>
      <c r="AG112" s="21"/>
      <c r="AH112" s="80"/>
      <c r="AI112" s="21"/>
      <c r="AJ112" s="95"/>
      <c r="AK112" s="96"/>
      <c r="AL112" s="96"/>
      <c r="AM112" s="96"/>
      <c r="AN112" s="96"/>
      <c r="AO112" s="96"/>
      <c r="AP112" s="96"/>
      <c r="AQ112" s="21"/>
      <c r="AR112" s="21"/>
      <c r="AS112" s="96"/>
      <c r="AT112" s="96"/>
      <c r="AU112" s="102"/>
      <c r="AV112" s="103"/>
      <c r="AW112" s="96"/>
      <c r="AX112" s="80"/>
      <c r="AY112" s="21"/>
      <c r="AZ112" s="95"/>
      <c r="BA112" s="96"/>
      <c r="BB112" s="96"/>
      <c r="BC112" s="96"/>
      <c r="BD112" s="96"/>
      <c r="BE112" s="96"/>
      <c r="BF112" s="96"/>
      <c r="BG112" s="21"/>
      <c r="BH112" s="21"/>
      <c r="BI112" s="96"/>
      <c r="BJ112" s="96"/>
      <c r="BK112" s="102"/>
      <c r="BL112" s="103"/>
      <c r="BM112" s="96"/>
      <c r="BN112" s="80"/>
      <c r="BO112" s="21"/>
      <c r="BP112" s="95"/>
      <c r="BQ112" s="96"/>
      <c r="BR112" s="96"/>
      <c r="BS112" s="96"/>
      <c r="BT112" s="96"/>
      <c r="BU112" s="96"/>
      <c r="BV112" s="96"/>
      <c r="BW112" s="21"/>
      <c r="BX112" s="96"/>
      <c r="BY112" s="96"/>
      <c r="BZ112" s="96"/>
      <c r="CA112" s="102"/>
      <c r="CB112" s="103"/>
      <c r="CC112" s="96"/>
      <c r="CD112" s="80"/>
      <c r="CE112" s="21"/>
      <c r="CF112" s="95"/>
      <c r="CG112" s="96"/>
      <c r="CH112" s="96"/>
      <c r="CI112" s="96"/>
      <c r="CJ112" s="96"/>
      <c r="CK112" s="96"/>
      <c r="CL112" s="96"/>
      <c r="CM112" s="21"/>
      <c r="CN112" s="96"/>
      <c r="CO112" s="96"/>
      <c r="CP112" s="96"/>
      <c r="CQ112" s="102"/>
      <c r="CR112" s="103"/>
    </row>
    <row r="113" ht="15" customHeight="1">
      <c r="A113" s="76"/>
      <c r="B113" s="77"/>
      <c r="C113" s="78"/>
      <c r="D113" s="21"/>
      <c r="E113" s="95"/>
      <c r="F113" s="96"/>
      <c r="G113" s="96"/>
      <c r="H113" s="96"/>
      <c r="I113" s="96"/>
      <c r="J113" s="96"/>
      <c r="K113" s="21"/>
      <c r="L113" s="21"/>
      <c r="M113" s="96"/>
      <c r="N113" s="21"/>
      <c r="O113" s="102"/>
      <c r="P113" s="103"/>
      <c r="Q113" s="103"/>
      <c r="R113" s="80"/>
      <c r="S113" s="21"/>
      <c r="T113" s="95"/>
      <c r="U113" s="96"/>
      <c r="V113" s="96"/>
      <c r="W113" s="96"/>
      <c r="X113" s="96"/>
      <c r="Y113" s="96"/>
      <c r="Z113" s="96"/>
      <c r="AA113" s="21"/>
      <c r="AB113" s="21"/>
      <c r="AC113" s="96"/>
      <c r="AD113" s="21"/>
      <c r="AE113" s="102"/>
      <c r="AF113" s="103"/>
      <c r="AG113" s="21"/>
      <c r="AH113" s="80"/>
      <c r="AI113" s="21"/>
      <c r="AJ113" s="95"/>
      <c r="AK113" s="96"/>
      <c r="AL113" s="96"/>
      <c r="AM113" s="96"/>
      <c r="AN113" s="96"/>
      <c r="AO113" s="96"/>
      <c r="AP113" s="96"/>
      <c r="AQ113" s="21"/>
      <c r="AR113" s="21"/>
      <c r="AS113" s="96"/>
      <c r="AT113" s="96"/>
      <c r="AU113" s="102"/>
      <c r="AV113" s="103"/>
      <c r="AW113" s="96"/>
      <c r="AX113" s="80"/>
      <c r="AY113" s="21"/>
      <c r="AZ113" s="95"/>
      <c r="BA113" s="96"/>
      <c r="BB113" s="96"/>
      <c r="BC113" s="96"/>
      <c r="BD113" s="96"/>
      <c r="BE113" s="96"/>
      <c r="BF113" s="96"/>
      <c r="BG113" s="21"/>
      <c r="BH113" s="21"/>
      <c r="BI113" s="96"/>
      <c r="BJ113" s="96"/>
      <c r="BK113" s="102"/>
      <c r="BL113" s="103"/>
      <c r="BM113" s="96"/>
      <c r="BN113" s="80"/>
      <c r="BO113" s="21"/>
      <c r="BP113" s="95"/>
      <c r="BQ113" s="96"/>
      <c r="BR113" s="96"/>
      <c r="BS113" s="96"/>
      <c r="BT113" s="96"/>
      <c r="BU113" s="96"/>
      <c r="BV113" s="96"/>
      <c r="BW113" s="21"/>
      <c r="BX113" s="96"/>
      <c r="BY113" s="96"/>
      <c r="BZ113" s="96"/>
      <c r="CA113" s="102"/>
      <c r="CB113" s="103"/>
      <c r="CC113" s="96"/>
      <c r="CD113" s="80"/>
      <c r="CE113" s="21"/>
      <c r="CF113" s="95"/>
      <c r="CG113" s="96"/>
      <c r="CH113" s="96"/>
      <c r="CI113" s="96"/>
      <c r="CJ113" s="96"/>
      <c r="CK113" s="96"/>
      <c r="CL113" s="96"/>
      <c r="CM113" s="21"/>
      <c r="CN113" s="96"/>
      <c r="CO113" s="96"/>
      <c r="CP113" s="96"/>
      <c r="CQ113" s="102"/>
      <c r="CR113" s="103"/>
    </row>
  </sheetData>
  <mergeCells count="2">
    <mergeCell ref="A1:D1"/>
    <mergeCell ref="A2:C6"/>
  </mergeCells>
  <hyperlinks>
    <hyperlink ref="A1" r:id="rId1" location="" tooltip="" display=""/>
  </hyperlinks>
  <pageMargins left="0.75" right="0.75" top="1" bottom="1" header="0.5" footer="0.5"/>
  <pageSetup firstPageNumber="1" fitToHeight="1" fitToWidth="1" scale="100" useFirstPageNumber="0" orientation="landscape" pageOrder="downThenOver"/>
  <drawing r:id="rId2"/>
  <legacyDrawing r:id="rId3"/>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