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yd1-pfile-1.screenaustralia.gov.au\RedirFoldersULT$\Win10\kvincent\My Documents\KV NOTES\"/>
    </mc:Choice>
  </mc:AlternateContent>
  <bookViews>
    <workbookView xWindow="0" yWindow="0" windowWidth="28800" windowHeight="12435"/>
  </bookViews>
  <sheets>
    <sheet name="Finance plan" sheetId="8" r:id="rId1"/>
    <sheet name="EXAMPLE" sheetId="9" r:id="rId2"/>
    <sheet name="Do not delete this sheet" sheetId="2" r:id="rId3"/>
  </sheets>
  <definedNames>
    <definedName name="_xlnm.Print_Area" localSheetId="1">EXAMPLE!$A$1:$J$70</definedName>
    <definedName name="_xlnm.Print_Area" localSheetId="0">'Finance plan'!$A$1:$J$70</definedName>
    <definedName name="State_agcy">'Do not delete this sheet'!$A$2:$A$9</definedName>
    <definedName name="STATE_AGENCIES">'Do not delete this sheet'!$A$1</definedName>
    <definedName name="STATE_AGENCY">'Do not delete this sheet'!$A$2:$A$9</definedName>
    <definedName name="State_agency__select">'Do not delete this sheet'!$A$2:$A$9</definedName>
    <definedName name="StateAgcy">'Do not delete this sheet'!$A$3:$A$9</definedName>
    <definedName name="StateAgencies">'Do not delete this sheet'!$A$2:$A$11</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E12" i="9" l="1"/>
  <c r="E22" i="9"/>
  <c r="E23" i="9"/>
  <c r="E24" i="9"/>
  <c r="E13" i="9"/>
  <c r="E14" i="9"/>
  <c r="E15" i="9"/>
  <c r="E16" i="9"/>
  <c r="E17" i="9"/>
  <c r="E18" i="9"/>
  <c r="E19" i="9" a="1"/>
  <c r="D41" i="9"/>
  <c r="D42" i="9"/>
  <c r="D43" i="9"/>
  <c r="D25" i="9"/>
  <c r="E25" i="9"/>
  <c r="E26" i="9"/>
  <c r="J45" i="9"/>
  <c r="D27" i="9"/>
  <c r="E27" i="9"/>
  <c r="E28" i="9"/>
  <c r="E29" i="9"/>
  <c r="E30" i="9"/>
  <c r="E31" i="9" a="1"/>
  <c r="E36" i="9"/>
  <c r="E19" i="9"/>
  <c r="E31" i="9"/>
  <c r="E37" i="9"/>
  <c r="E34" i="9"/>
  <c r="D47" i="9"/>
  <c r="D48" i="9"/>
  <c r="L48" i="9"/>
  <c r="E48" i="9"/>
  <c r="E22" i="8"/>
  <c r="D47" i="8"/>
  <c r="D48" i="8"/>
  <c r="L48" i="8"/>
  <c r="E48" i="8"/>
  <c r="I58" i="8"/>
  <c r="D58" i="8"/>
  <c r="D44" i="9"/>
  <c r="D45" i="9"/>
  <c r="D58" i="9"/>
  <c r="D60" i="8"/>
  <c r="I58" i="9"/>
  <c r="I61" i="9"/>
  <c r="D61" i="9"/>
  <c r="D60" i="9"/>
  <c r="I57" i="9"/>
  <c r="D57" i="9"/>
  <c r="G55" i="9"/>
  <c r="B55" i="9"/>
  <c r="J26" i="9"/>
  <c r="D50" i="9"/>
  <c r="D31" i="9"/>
  <c r="I26" i="9"/>
  <c r="D49" i="9"/>
  <c r="J27" i="9"/>
  <c r="B52" i="9"/>
  <c r="D40" i="9"/>
  <c r="J30" i="9"/>
  <c r="J29" i="9"/>
  <c r="J28" i="9"/>
  <c r="J24" i="9"/>
  <c r="J23" i="9"/>
  <c r="J25" i="9"/>
  <c r="J31" i="9" a="1"/>
  <c r="D19" i="9"/>
  <c r="E12" i="8"/>
  <c r="J45" i="8"/>
  <c r="D27" i="8"/>
  <c r="E27" i="8"/>
  <c r="J27" i="8"/>
  <c r="I61" i="8"/>
  <c r="D61" i="8"/>
  <c r="I57" i="8"/>
  <c r="D57" i="8"/>
  <c r="G55" i="8"/>
  <c r="B55" i="8"/>
  <c r="D44" i="8"/>
  <c r="D41" i="8"/>
  <c r="D42" i="8"/>
  <c r="D43" i="8"/>
  <c r="D40" i="8"/>
  <c r="E30" i="8"/>
  <c r="J30" i="8"/>
  <c r="E29" i="8"/>
  <c r="J29" i="8"/>
  <c r="E28" i="8"/>
  <c r="J28" i="8"/>
  <c r="D50" i="8"/>
  <c r="E26" i="8"/>
  <c r="J26" i="8"/>
  <c r="E24" i="8"/>
  <c r="J24" i="8"/>
  <c r="E23" i="8"/>
  <c r="J23" i="8"/>
  <c r="D19" i="8"/>
  <c r="E18" i="8"/>
  <c r="E17" i="8"/>
  <c r="E16" i="8"/>
  <c r="E15" i="8"/>
  <c r="E14" i="8"/>
  <c r="E13" i="8"/>
  <c r="E19" i="8" a="1"/>
  <c r="I60" i="8"/>
  <c r="E31" i="8" a="1"/>
  <c r="J31" i="8" a="1"/>
  <c r="I60" i="9"/>
  <c r="C43" i="9"/>
  <c r="E43" i="9"/>
  <c r="H25" i="9"/>
  <c r="I25" i="9"/>
  <c r="I23" i="9"/>
  <c r="H23" i="9"/>
  <c r="H22" i="9"/>
  <c r="I29" i="9"/>
  <c r="D36" i="9"/>
  <c r="D38" i="9"/>
  <c r="I30" i="9"/>
  <c r="I28" i="9"/>
  <c r="I24" i="9"/>
  <c r="H30" i="9"/>
  <c r="H28" i="9"/>
  <c r="I22" i="9"/>
  <c r="H26" i="9"/>
  <c r="H24" i="9"/>
  <c r="I27" i="9"/>
  <c r="H29" i="9"/>
  <c r="H27" i="9"/>
  <c r="J31" i="9"/>
  <c r="J33" i="9"/>
  <c r="H36" i="9"/>
  <c r="H31" i="9" a="1"/>
  <c r="H31" i="9"/>
  <c r="G37" i="9"/>
  <c r="I31" i="9" a="1"/>
  <c r="I31" i="9"/>
  <c r="H37" i="9"/>
  <c r="I36" i="9"/>
  <c r="I37" i="9"/>
  <c r="J36" i="9"/>
  <c r="J34" i="9"/>
  <c r="I34" i="9"/>
  <c r="H34" i="9"/>
  <c r="E19" i="8"/>
  <c r="B52" i="8"/>
  <c r="C43" i="8"/>
  <c r="E43" i="8"/>
  <c r="D25" i="8"/>
  <c r="D45" i="8"/>
  <c r="E25" i="8"/>
  <c r="D31" i="8"/>
  <c r="I27" i="8"/>
  <c r="I30" i="8"/>
  <c r="H24" i="8"/>
  <c r="H30" i="8"/>
  <c r="H23" i="8"/>
  <c r="H22" i="8"/>
  <c r="I29" i="8"/>
  <c r="I23" i="8"/>
  <c r="H27" i="8"/>
  <c r="H28" i="8"/>
  <c r="H26" i="8"/>
  <c r="I26" i="8"/>
  <c r="D36" i="8"/>
  <c r="D38" i="8"/>
  <c r="H29" i="8"/>
  <c r="I28" i="8"/>
  <c r="D49" i="8"/>
  <c r="I22" i="8"/>
  <c r="I24" i="8"/>
  <c r="H25" i="8"/>
  <c r="E31" i="8"/>
  <c r="E37" i="8"/>
  <c r="E36" i="8"/>
  <c r="E34" i="8"/>
  <c r="J25" i="8"/>
  <c r="I25" i="8"/>
  <c r="I36" i="8"/>
  <c r="J33" i="8"/>
  <c r="J36" i="8"/>
  <c r="J31" i="8"/>
  <c r="I37" i="8"/>
  <c r="J34" i="8"/>
  <c r="H36" i="8"/>
  <c r="I31" i="8" a="1"/>
  <c r="I31" i="8"/>
  <c r="H37" i="8"/>
  <c r="I34" i="8"/>
  <c r="H31" i="8" a="1"/>
  <c r="H31" i="8"/>
  <c r="G37" i="8"/>
  <c r="H34" i="8"/>
</calcChain>
</file>

<file path=xl/comments1.xml><?xml version="1.0" encoding="utf-8"?>
<comments xmlns="http://schemas.openxmlformats.org/spreadsheetml/2006/main">
  <authors>
    <author>Cathy Gray</author>
    <author>Pru Donovan</author>
  </authors>
  <commentList>
    <comment ref="A9" authorId="0" shapeId="0">
      <text>
        <r>
          <rPr>
            <sz val="8"/>
            <color indexed="81"/>
            <rFont val="Tahoma"/>
            <family val="2"/>
          </rPr>
          <t xml:space="preserve">If not confirmed, please indicate date when confirmation is expected.
</t>
        </r>
      </text>
    </comment>
    <comment ref="E19" authorId="0" shapeId="0">
      <text>
        <r>
          <rPr>
            <sz val="8"/>
            <color indexed="81"/>
            <rFont val="Tahoma"/>
            <family val="2"/>
          </rPr>
          <t xml:space="preserve">Sum of rounded percentages.
</t>
        </r>
      </text>
    </comment>
    <comment ref="H21" authorId="0" shapeId="0">
      <text>
        <r>
          <rPr>
            <sz val="8"/>
            <color indexed="81"/>
            <rFont val="Tahoma"/>
            <family val="2"/>
          </rPr>
          <t>(3) Given Scren Australia funding
Screen Australia expects to participate in gross receipts pro rata and pari passu with other equity investors. If you are proposing a different recoupment structure, you should discuss this with an Investment Manager.</t>
        </r>
      </text>
    </comment>
    <comment ref="J21" authorId="0" shapeId="0">
      <text>
        <r>
          <rPr>
            <sz val="8"/>
            <color indexed="81"/>
            <rFont val="Tahoma"/>
            <family val="2"/>
          </rPr>
          <t xml:space="preserve">(4) Given Screen Australia funding  Screen Australia requires a 1% copyright interest, giving the remainder of its share to the producer. </t>
        </r>
      </text>
    </comment>
    <comment ref="B22" authorId="0" shapeId="0">
      <text>
        <r>
          <rPr>
            <sz val="8"/>
            <color indexed="81"/>
            <rFont val="Tahoma"/>
            <family val="2"/>
          </rPr>
          <t>(1) Where Screen Australia funding is more than $500,000. Otherwise, insert under 'Grant finance'. Note that any development funding or other previous Screen Australia funding must be included in the Screen Australia ask and in the budget. These amounts will be deducted from the first Screen Australia’s drawdown.</t>
        </r>
      </text>
    </comment>
    <comment ref="B25" authorId="0" shapeId="0">
      <text>
        <r>
          <rPr>
            <sz val="8"/>
            <color indexed="81"/>
            <rFont val="Tahoma"/>
            <family val="2"/>
          </rPr>
          <t>(2) You must cashflow at least 90% of the Producer Offset into the finance plan if you have Screen Australia funding. This figure will fill in automatically based on your QAPE budget and the cashflow percentage inserted below.</t>
        </r>
      </text>
    </comment>
    <comment ref="B27" authorId="0" shapeId="0">
      <text>
        <r>
          <rPr>
            <sz val="8"/>
            <color indexed="81"/>
            <rFont val="Tahoma"/>
            <family val="2"/>
          </rPr>
          <t>The equity share for any grant finance is allocated to the producer. Please insert sources in table below.</t>
        </r>
      </text>
    </comment>
    <comment ref="E31" authorId="1" shapeId="0">
      <text>
        <r>
          <rPr>
            <sz val="8"/>
            <color indexed="81"/>
            <rFont val="Tahoma"/>
            <family val="2"/>
          </rPr>
          <t>Sum of rounded percentages</t>
        </r>
      </text>
    </comment>
    <comment ref="H31" authorId="1" shapeId="0">
      <text>
        <r>
          <rPr>
            <sz val="8"/>
            <color indexed="81"/>
            <rFont val="Tahoma"/>
            <family val="2"/>
          </rPr>
          <t>Sum of rounded percentages</t>
        </r>
      </text>
    </comment>
    <comment ref="I31" authorId="1" shapeId="0">
      <text>
        <r>
          <rPr>
            <sz val="8"/>
            <color indexed="81"/>
            <rFont val="Tahoma"/>
            <family val="2"/>
          </rPr>
          <t>Sum of rounded percentages</t>
        </r>
        <r>
          <rPr>
            <sz val="9"/>
            <color indexed="81"/>
            <rFont val="Tahoma"/>
            <family val="2"/>
          </rPr>
          <t xml:space="preserve">
</t>
        </r>
      </text>
    </comment>
    <comment ref="J31" authorId="1" shapeId="0">
      <text>
        <r>
          <rPr>
            <sz val="8"/>
            <color indexed="81"/>
            <rFont val="Tahoma"/>
            <family val="2"/>
          </rPr>
          <t>Sum of rounded percentages</t>
        </r>
      </text>
    </comment>
    <comment ref="E36" authorId="0" shapeId="0">
      <text>
        <r>
          <rPr>
            <sz val="8"/>
            <color indexed="81"/>
            <rFont val="Tahoma"/>
            <family val="2"/>
          </rPr>
          <t>Sum of UNROUNDED percentages.</t>
        </r>
      </text>
    </comment>
    <comment ref="H36" authorId="0" shapeId="0">
      <text>
        <r>
          <rPr>
            <sz val="8"/>
            <color indexed="81"/>
            <rFont val="Tahoma"/>
            <family val="2"/>
          </rPr>
          <t>Sum of UNROUNDED percentages.</t>
        </r>
      </text>
    </comment>
    <comment ref="I36" authorId="0" shapeId="0">
      <text>
        <r>
          <rPr>
            <sz val="8"/>
            <color indexed="81"/>
            <rFont val="Tahoma"/>
            <family val="2"/>
          </rPr>
          <t>Sum of UNROUNDED percentages.</t>
        </r>
      </text>
    </comment>
    <comment ref="J36" authorId="0" shapeId="0">
      <text>
        <r>
          <rPr>
            <sz val="8"/>
            <color indexed="81"/>
            <rFont val="Tahoma"/>
            <family val="2"/>
          </rPr>
          <t>Sum of UNROUNDED percentages.</t>
        </r>
      </text>
    </comment>
    <comment ref="G41" authorId="0" shapeId="0">
      <text>
        <r>
          <rPr>
            <sz val="8"/>
            <color indexed="81"/>
            <rFont val="Tahoma"/>
            <family val="2"/>
          </rPr>
          <t>(8) Where Screen Australia funding is $500,000 or under. Otherwise, insert under 'Equity'</t>
        </r>
        <r>
          <rPr>
            <sz val="9"/>
            <color indexed="81"/>
            <rFont val="Tahoma"/>
            <family val="2"/>
          </rPr>
          <t xml:space="preserve">. </t>
        </r>
      </text>
    </comment>
    <comment ref="B43" authorId="0" shapeId="0">
      <text>
        <r>
          <rPr>
            <sz val="8"/>
            <color indexed="81"/>
            <rFont val="Tahoma"/>
            <family val="2"/>
          </rPr>
          <t>(2) At least 90% of the Producer Offset must be cashflowed into the finance plan if you have Screen Australia funding.  90% is included by default but you can alter this if you want to cashflow more.</t>
        </r>
      </text>
    </comment>
  </commentList>
</comments>
</file>

<file path=xl/comments2.xml><?xml version="1.0" encoding="utf-8"?>
<comments xmlns="http://schemas.openxmlformats.org/spreadsheetml/2006/main">
  <authors>
    <author>Cathy Gray</author>
    <author>Pru Donovan</author>
  </authors>
  <commentList>
    <comment ref="A9" authorId="0" shapeId="0">
      <text>
        <r>
          <rPr>
            <sz val="8"/>
            <color indexed="81"/>
            <rFont val="Tahoma"/>
            <family val="2"/>
          </rPr>
          <t xml:space="preserve">If not confirmed, please indicate date when confirmation is expected.
</t>
        </r>
      </text>
    </comment>
    <comment ref="E19" authorId="0" shapeId="0">
      <text>
        <r>
          <rPr>
            <sz val="8"/>
            <color indexed="81"/>
            <rFont val="Tahoma"/>
            <family val="2"/>
          </rPr>
          <t xml:space="preserve">Sum of rounded percentages.
</t>
        </r>
      </text>
    </comment>
    <comment ref="H21" authorId="0" shapeId="0">
      <text>
        <r>
          <rPr>
            <sz val="8"/>
            <color indexed="81"/>
            <rFont val="Tahoma"/>
            <family val="2"/>
          </rPr>
          <t>(3) Given Scren Australia funding
Screen Australia expects to participate in gross receipts pro rata and pari passu with other equity investors. If you are proposing a different recoupment structure, you should discuss this with an Investment Manager.</t>
        </r>
      </text>
    </comment>
    <comment ref="J21" authorId="0" shapeId="0">
      <text>
        <r>
          <rPr>
            <sz val="8"/>
            <color indexed="81"/>
            <rFont val="Tahoma"/>
            <family val="2"/>
          </rPr>
          <t xml:space="preserve">(4) Given Screen Australia funding  Screen Australia requires a 1% copyright interest, giving the remainder of its share to the producer. </t>
        </r>
      </text>
    </comment>
    <comment ref="B22" authorId="0" shapeId="0">
      <text>
        <r>
          <rPr>
            <sz val="8"/>
            <color indexed="81"/>
            <rFont val="Tahoma"/>
            <family val="2"/>
          </rPr>
          <t>(1) Where Screen Australia funding is more than $500,000. Otherwise, insert under 'Grant finance'. Note that any development funding or other previous Screen Australia funding must be included in the Screen Australia ask and in the budget. These amounts will be deducted from the first Screen Australia’s drawdown.</t>
        </r>
      </text>
    </comment>
    <comment ref="B25" authorId="0" shapeId="0">
      <text>
        <r>
          <rPr>
            <sz val="8"/>
            <color indexed="81"/>
            <rFont val="Tahoma"/>
            <family val="2"/>
          </rPr>
          <t>(2) You must cashflow at least 90% of the Producer Offset into the finance plan if you have Screen Australia funding. This figure will fill in automatically based on your QAPE budget and the cashflow percentage inserted below.</t>
        </r>
      </text>
    </comment>
    <comment ref="B27" authorId="0" shapeId="0">
      <text>
        <r>
          <rPr>
            <sz val="8"/>
            <color indexed="81"/>
            <rFont val="Tahoma"/>
            <family val="2"/>
          </rPr>
          <t>The equity share for any grant finance is allocated to the producer. Please insert sources in table below.</t>
        </r>
      </text>
    </comment>
    <comment ref="E31" authorId="1" shapeId="0">
      <text>
        <r>
          <rPr>
            <sz val="8"/>
            <color indexed="81"/>
            <rFont val="Tahoma"/>
            <family val="2"/>
          </rPr>
          <t>Sum of rounded percentages</t>
        </r>
      </text>
    </comment>
    <comment ref="H31" authorId="1" shapeId="0">
      <text>
        <r>
          <rPr>
            <sz val="8"/>
            <color indexed="81"/>
            <rFont val="Tahoma"/>
            <family val="2"/>
          </rPr>
          <t>Sum of rounded percentages</t>
        </r>
      </text>
    </comment>
    <comment ref="I31" authorId="1" shapeId="0">
      <text>
        <r>
          <rPr>
            <sz val="8"/>
            <color indexed="81"/>
            <rFont val="Tahoma"/>
            <family val="2"/>
          </rPr>
          <t>Sum of rounded percentages</t>
        </r>
        <r>
          <rPr>
            <sz val="9"/>
            <color indexed="81"/>
            <rFont val="Tahoma"/>
            <family val="2"/>
          </rPr>
          <t xml:space="preserve">
</t>
        </r>
      </text>
    </comment>
    <comment ref="J31" authorId="1" shapeId="0">
      <text>
        <r>
          <rPr>
            <sz val="8"/>
            <color indexed="81"/>
            <rFont val="Tahoma"/>
            <family val="2"/>
          </rPr>
          <t>Sum of rounded percentages</t>
        </r>
      </text>
    </comment>
    <comment ref="E36" authorId="0" shapeId="0">
      <text>
        <r>
          <rPr>
            <sz val="8"/>
            <color indexed="81"/>
            <rFont val="Tahoma"/>
            <family val="2"/>
          </rPr>
          <t>Sum of UNROUNDED percentages.</t>
        </r>
      </text>
    </comment>
    <comment ref="H36" authorId="0" shapeId="0">
      <text>
        <r>
          <rPr>
            <sz val="8"/>
            <color indexed="81"/>
            <rFont val="Tahoma"/>
            <family val="2"/>
          </rPr>
          <t>Sum of UNROUNDED percentages.</t>
        </r>
      </text>
    </comment>
    <comment ref="I36" authorId="0" shapeId="0">
      <text>
        <r>
          <rPr>
            <sz val="8"/>
            <color indexed="81"/>
            <rFont val="Tahoma"/>
            <family val="2"/>
          </rPr>
          <t>Sum of UNROUNDED percentages.</t>
        </r>
      </text>
    </comment>
    <comment ref="J36" authorId="0" shapeId="0">
      <text>
        <r>
          <rPr>
            <sz val="8"/>
            <color indexed="81"/>
            <rFont val="Tahoma"/>
            <family val="2"/>
          </rPr>
          <t>Sum of UNROUNDED percentages.</t>
        </r>
      </text>
    </comment>
    <comment ref="G41" authorId="0" shapeId="0">
      <text>
        <r>
          <rPr>
            <sz val="8"/>
            <color indexed="81"/>
            <rFont val="Tahoma"/>
            <family val="2"/>
          </rPr>
          <t>(8) Where Screen Australia funding is $500,000 or under. Otherwise, insert under 'Equity'</t>
        </r>
        <r>
          <rPr>
            <sz val="9"/>
            <color indexed="81"/>
            <rFont val="Tahoma"/>
            <family val="2"/>
          </rPr>
          <t xml:space="preserve">. </t>
        </r>
      </text>
    </comment>
    <comment ref="B43" authorId="0" shapeId="0">
      <text>
        <r>
          <rPr>
            <sz val="8"/>
            <color indexed="81"/>
            <rFont val="Tahoma"/>
            <family val="2"/>
          </rPr>
          <t>(2) At least 90% of the Producer Offset must be cashflowed into the finance plan if you have Screen Australia funding.  90% is included by default but you can alter this if you want to cashflow more.</t>
        </r>
      </text>
    </comment>
  </commentList>
</comments>
</file>

<file path=xl/sharedStrings.xml><?xml version="1.0" encoding="utf-8"?>
<sst xmlns="http://schemas.openxmlformats.org/spreadsheetml/2006/main" count="255" uniqueCount="96">
  <si>
    <t>Amount</t>
  </si>
  <si>
    <t>TOTAL BUDGET</t>
  </si>
  <si>
    <t>Total Budget</t>
  </si>
  <si>
    <t>% of Budget</t>
  </si>
  <si>
    <t>Profit %</t>
  </si>
  <si>
    <t>Marketplace</t>
  </si>
  <si>
    <t>Equity</t>
  </si>
  <si>
    <t>ANZ DG</t>
  </si>
  <si>
    <t>ROW DG</t>
  </si>
  <si>
    <t>QAPE Budget</t>
  </si>
  <si>
    <t>Project Title</t>
  </si>
  <si>
    <t xml:space="preserve">Date: </t>
  </si>
  <si>
    <t>Screen Australia (1)</t>
  </si>
  <si>
    <t>Producer Offset (2)</t>
  </si>
  <si>
    <t>QAPE Budget:</t>
  </si>
  <si>
    <t>Copyright % (4)</t>
  </si>
  <si>
    <t xml:space="preserve">(4) Screen Australia requires a 1% copyright interest, giving the remainder of its share to the producer. </t>
  </si>
  <si>
    <t>Sub-total</t>
  </si>
  <si>
    <t>Notes:</t>
  </si>
  <si>
    <t>(3) Screen Australia expects to participate in gross receipts pro rata and pari passu with other equity investors and the formulae in the table above reflect this. If you are proposing a different recoupment structure you should discuss this with an Investment Manager.</t>
  </si>
  <si>
    <t>Cashflow in finance plan (2)</t>
  </si>
  <si>
    <t>Producer Offset (40% of QAPE Budget)</t>
  </si>
  <si>
    <t>Screen NSW</t>
  </si>
  <si>
    <t>Screen Queensland</t>
  </si>
  <si>
    <t>Screen Tasmania</t>
  </si>
  <si>
    <t>Film Victoria</t>
  </si>
  <si>
    <t>STATE AGENCIES</t>
  </si>
  <si>
    <t>South Australia Film Corporation</t>
  </si>
  <si>
    <t>Screen Territory</t>
  </si>
  <si>
    <t>Total Federal Govt Support</t>
  </si>
  <si>
    <t>Screen West</t>
  </si>
  <si>
    <t>State spend</t>
  </si>
  <si>
    <t>State agency (select)</t>
  </si>
  <si>
    <t>Sum of rounded subtotals</t>
  </si>
  <si>
    <t>(6) To be distributed as appropriate: generally to the producer if positive, and from Screen Australia if negative (except in the case of copyright)</t>
  </si>
  <si>
    <t>(5) Additional shares allocated to the producer.</t>
  </si>
  <si>
    <t>Rounding adjustments if required (6)</t>
  </si>
  <si>
    <t>Type of finance</t>
  </si>
  <si>
    <t>Gap</t>
  </si>
  <si>
    <t>Producer contribution</t>
  </si>
  <si>
    <t>Total</t>
  </si>
  <si>
    <t xml:space="preserve">Source </t>
  </si>
  <si>
    <t>State grant (insert if applicable)</t>
  </si>
  <si>
    <t>Producer - grant finance (7)</t>
  </si>
  <si>
    <t>State equity (from above)</t>
  </si>
  <si>
    <t>(7) The equity share for any grant finance is allocated to the producer. Please insert sources in table provided.</t>
  </si>
  <si>
    <t>GRANT FINANCE TO PRODUCER AS EQUITY (7)</t>
  </si>
  <si>
    <t>Screen Australia contribution</t>
  </si>
  <si>
    <t>Difference to budget</t>
  </si>
  <si>
    <t>State spend share of budget</t>
  </si>
  <si>
    <t>Note: Shaded cells contain formulae and are locked (contact us if you require an unlocked version).</t>
  </si>
  <si>
    <t>Spend-to-contribution ratio</t>
  </si>
  <si>
    <t>Please read the relevant Terms of Trade and Guidelines before completing this finance plan.</t>
  </si>
  <si>
    <t>Contribution-to-spend %</t>
  </si>
  <si>
    <t>Screen Australia: Feature Film Finance Plan</t>
  </si>
  <si>
    <t>(1) Where Screen Australia funding is more than $500,000. Otherwise, insert under 'Grant finance'. Note that any development funding or other previous Screen Australia funding must be included in the Screen Australia ask and in the budget. These amounts will be deducted from the first Screen Australia’s drawdown.</t>
  </si>
  <si>
    <t>Screen Australia grant (8)</t>
  </si>
  <si>
    <t xml:space="preserve">(8) Where Screen Australia funding is $500,000 or under. Otherwise, insert under 'Equity'. </t>
  </si>
  <si>
    <r>
      <t>STATE SPEND</t>
    </r>
    <r>
      <rPr>
        <sz val="9"/>
        <rFont val="Arial"/>
        <family val="2"/>
      </rPr>
      <t xml:space="preserve"> (agencies and equity contributions will insert automatically but </t>
    </r>
    <r>
      <rPr>
        <b/>
        <sz val="9"/>
        <rFont val="Arial"/>
        <family val="2"/>
      </rPr>
      <t>you need to add the state spend and any grant finance here</t>
    </r>
    <r>
      <rPr>
        <sz val="9"/>
        <rFont val="Arial"/>
        <family val="2"/>
      </rPr>
      <t>)</t>
    </r>
  </si>
  <si>
    <t>Australian</t>
  </si>
  <si>
    <t>Non-Australian</t>
  </si>
  <si>
    <t>Please select Country of Origin</t>
  </si>
  <si>
    <t>Country?</t>
  </si>
  <si>
    <t>Producer (5) - Company Name</t>
  </si>
  <si>
    <t>Australian financing component</t>
  </si>
  <si>
    <t>Non-Australian financing component</t>
  </si>
  <si>
    <t>Yes</t>
  </si>
  <si>
    <t>No</t>
  </si>
  <si>
    <t>Confirmed?</t>
  </si>
  <si>
    <t>Non-Australian profit component</t>
  </si>
  <si>
    <t>Non-Australian copyright component</t>
  </si>
  <si>
    <t>Source of finance                           (Name of company/individual)</t>
  </si>
  <si>
    <t>Equity Investors                                                     (Name of company/ individual)</t>
  </si>
  <si>
    <t>Pro Rata Pari Passu Recoup % (3)</t>
  </si>
  <si>
    <t>Enter ANZ distributor</t>
  </si>
  <si>
    <t>Enter ROW sales agent</t>
  </si>
  <si>
    <t>Enter Gap provider</t>
  </si>
  <si>
    <t>Enter Presale provider</t>
  </si>
  <si>
    <t>Enter Investor</t>
  </si>
  <si>
    <t>FEDERAL GOVT SUPPORT SUMMARY</t>
  </si>
  <si>
    <t>(2) With Screen Australia involvement at least 90% of the Producer Offset must be cashflowed into the finance plan. 90% is included as a default but you can alter this if you want to cashflow more. The cashflowed Offset amount will be inserted automatically into the finance plan.</t>
  </si>
  <si>
    <t>My Feature Film</t>
  </si>
  <si>
    <t>XYZ Distributor Pty Ltd</t>
  </si>
  <si>
    <t>ANZ MG</t>
  </si>
  <si>
    <t>Overseas Films Pty Ltd</t>
  </si>
  <si>
    <t>PostHouse Pty Ltd</t>
  </si>
  <si>
    <r>
      <rPr>
        <b/>
        <sz val="10"/>
        <rFont val="Arial"/>
        <family val="2"/>
      </rPr>
      <t>Status</t>
    </r>
    <r>
      <rPr>
        <b/>
        <sz val="8"/>
        <rFont val="Arial"/>
        <family val="2"/>
      </rPr>
      <t xml:space="preserve"> </t>
    </r>
    <r>
      <rPr>
        <sz val="8"/>
        <rFont val="Arial"/>
        <family val="2"/>
      </rPr>
      <t>(insert 'x' to indicate confirmed)</t>
    </r>
  </si>
  <si>
    <t>X</t>
  </si>
  <si>
    <t>Applied</t>
  </si>
  <si>
    <t>RST Offset Loans Pty Ltd</t>
  </si>
  <si>
    <t>X December 20XX</t>
  </si>
  <si>
    <r>
      <rPr>
        <b/>
        <sz val="10"/>
        <rFont val="Arial"/>
        <family val="2"/>
      </rPr>
      <t>Status</t>
    </r>
    <r>
      <rPr>
        <b/>
        <sz val="8"/>
        <rFont val="Arial"/>
        <family val="2"/>
      </rPr>
      <t xml:space="preserve"> </t>
    </r>
    <r>
      <rPr>
        <sz val="9"/>
        <rFont val="Arial"/>
        <family val="2"/>
      </rPr>
      <t>(insert 'x' to indicate confirmed)</t>
    </r>
  </si>
  <si>
    <t>Create NSW</t>
  </si>
  <si>
    <t>Screen Canberra</t>
  </si>
  <si>
    <t xml:space="preserve">Film Victoria </t>
  </si>
  <si>
    <t>Producer (Film VIC API)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</si>
</sst>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Red]\-&quot;$&quot;#,##0"/>
    <numFmt numFmtId="42" formatCode="_-&quot;$&quot;* #,##0_-;\-&quot;$&quot;* #,##0_-;_-&quot;$&quot;* &quot;-&quot;_-;_-@_-"/>
    <numFmt numFmtId="164" formatCode="0.00_ ;[Red]\-0.00\ "/>
  </numFmts>
  <fonts count="20" x14ac:knownFonts="1">
    <font>
      <sz val="10"/>
      <name val="Arial"/>
      <family val="2"/>
    </font>
    <font>
      <sz val="10"/>
      <name val="Arial"/>
      <family val="2"/>
    </font>
    <font>
      <b/>
      <sz val="10.5"/>
      <name val="Arial"/>
      <family val="2"/>
    </font>
    <font>
      <sz val="10.5"/>
      <name val="Arial"/>
      <family val="2"/>
    </font>
    <font>
      <b/>
      <sz val="10.5"/>
      <color indexed="8"/>
      <name val="Arial"/>
      <family val="2"/>
    </font>
    <font>
      <sz val="10.5"/>
      <color indexed="8"/>
      <name val="Arial"/>
      <family val="2"/>
    </font>
    <font>
      <b/>
      <sz val="8"/>
      <name val="Arial"/>
      <family val="2"/>
    </font>
    <font>
      <sz val="8"/>
      <name val="Arial"/>
      <family val="2"/>
    </font>
    <font>
      <sz val="8"/>
      <color indexed="81"/>
      <name val="Tahoma"/>
      <family val="2"/>
    </font>
    <font>
      <b/>
      <sz val="10"/>
      <name val="Arial"/>
      <family val="2"/>
    </font>
    <font>
      <b/>
      <sz val="10"/>
      <color indexed="8"/>
      <name val="Arial"/>
      <family val="2"/>
    </font>
    <font>
      <sz val="9"/>
      <name val="Arial"/>
      <family val="2"/>
    </font>
    <font>
      <sz val="9"/>
      <color indexed="8"/>
      <name val="Arial"/>
      <family val="2"/>
    </font>
    <font>
      <b/>
      <sz val="12"/>
      <name val="Arial"/>
      <family val="2"/>
    </font>
    <font>
      <sz val="12"/>
      <name val="Arial"/>
      <family val="2"/>
    </font>
    <font>
      <b/>
      <sz val="9"/>
      <name val="Arial"/>
      <family val="2"/>
    </font>
    <font>
      <sz val="9"/>
      <color indexed="81"/>
      <name val="Tahoma"/>
      <family val="2"/>
    </font>
    <font>
      <sz val="8"/>
      <color indexed="8"/>
      <name val="Arial"/>
      <family val="2"/>
    </font>
    <font>
      <sz val="10.5"/>
      <color rgb="FFFF0000"/>
      <name val="Arial"/>
      <family val="2"/>
    </font>
    <font>
      <sz val="8"/>
      <color rgb="FFFF0000"/>
      <name val="Arial"/>
      <family val="2"/>
    </font>
  </fonts>
  <fills count="5">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9" tint="0.7999816888943144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double">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double">
        <color auto="1"/>
      </top>
      <bottom/>
      <diagonal/>
    </border>
    <border>
      <left/>
      <right/>
      <top style="medium">
        <color auto="1"/>
      </top>
      <bottom style="medium">
        <color auto="1"/>
      </bottom>
      <diagonal/>
    </border>
  </borders>
  <cellStyleXfs count="2">
    <xf numFmtId="0" fontId="0" fillId="0" borderId="0"/>
    <xf numFmtId="9" fontId="1" fillId="0" borderId="0" applyFont="0" applyFill="0" applyBorder="0" applyAlignment="0" applyProtection="0"/>
  </cellStyleXfs>
  <cellXfs count="164">
    <xf numFmtId="0" fontId="0" fillId="0" borderId="0" xfId="0"/>
    <xf numFmtId="0" fontId="3" fillId="0" borderId="0" xfId="0" applyFont="1" applyFill="1" applyProtection="1"/>
    <xf numFmtId="0" fontId="3" fillId="0" borderId="0" xfId="0" applyFont="1" applyFill="1" applyBorder="1" applyProtection="1"/>
    <xf numFmtId="0" fontId="4" fillId="0" borderId="1" xfId="0" applyFont="1" applyFill="1" applyBorder="1" applyAlignment="1" applyProtection="1">
      <alignment vertical="top" wrapText="1"/>
    </xf>
    <xf numFmtId="0" fontId="5" fillId="0" borderId="1" xfId="0" applyFont="1" applyFill="1" applyBorder="1" applyAlignment="1" applyProtection="1">
      <alignment vertical="top" wrapText="1"/>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pplyProtection="1">
      <alignment horizontal="center" vertical="top" wrapText="1"/>
      <protection locked="0"/>
    </xf>
    <xf numFmtId="6" fontId="3" fillId="0" borderId="1" xfId="0" applyNumberFormat="1" applyFont="1" applyFill="1" applyBorder="1" applyAlignment="1" applyProtection="1">
      <alignment horizontal="right" wrapText="1"/>
      <protection locked="0"/>
    </xf>
    <xf numFmtId="0" fontId="4" fillId="0" borderId="0" xfId="0" applyFont="1" applyFill="1" applyBorder="1" applyAlignment="1" applyProtection="1">
      <alignment vertical="top" wrapText="1"/>
    </xf>
    <xf numFmtId="0" fontId="5" fillId="0" borderId="0" xfId="0" applyFont="1" applyFill="1" applyBorder="1" applyAlignment="1" applyProtection="1">
      <alignment horizontal="center" vertical="top" wrapText="1"/>
    </xf>
    <xf numFmtId="6" fontId="2" fillId="0" borderId="0" xfId="0" applyNumberFormat="1" applyFont="1" applyFill="1" applyBorder="1" applyAlignment="1" applyProtection="1">
      <alignment horizontal="right" wrapText="1"/>
    </xf>
    <xf numFmtId="10" fontId="2" fillId="0" borderId="0" xfId="0" applyNumberFormat="1" applyFont="1" applyFill="1" applyBorder="1" applyAlignment="1" applyProtection="1">
      <alignment horizontal="right" wrapText="1"/>
    </xf>
    <xf numFmtId="10" fontId="3" fillId="0" borderId="1" xfId="0" applyNumberFormat="1" applyFont="1" applyFill="1" applyBorder="1" applyAlignment="1" applyProtection="1">
      <alignment horizontal="center" wrapText="1"/>
    </xf>
    <xf numFmtId="6" fontId="3" fillId="0" borderId="1" xfId="0" applyNumberFormat="1" applyFont="1" applyFill="1" applyBorder="1" applyAlignment="1" applyProtection="1">
      <alignment horizontal="center" wrapText="1"/>
    </xf>
    <xf numFmtId="10" fontId="5" fillId="0" borderId="0" xfId="0" applyNumberFormat="1" applyFont="1" applyFill="1" applyBorder="1" applyAlignment="1" applyProtection="1">
      <alignment horizontal="right" vertical="top" wrapText="1"/>
    </xf>
    <xf numFmtId="0" fontId="5" fillId="0" borderId="1" xfId="0" applyFont="1" applyFill="1" applyBorder="1" applyAlignment="1" applyProtection="1">
      <alignment horizontal="center" vertical="top" wrapText="1"/>
    </xf>
    <xf numFmtId="0" fontId="2" fillId="0" borderId="0" xfId="0" applyFont="1" applyFill="1" applyBorder="1" applyAlignment="1" applyProtection="1">
      <alignment horizontal="center"/>
    </xf>
    <xf numFmtId="0" fontId="2" fillId="0" borderId="0" xfId="0" applyFont="1" applyFill="1" applyBorder="1" applyAlignment="1" applyProtection="1"/>
    <xf numFmtId="0" fontId="3" fillId="0" borderId="1" xfId="0" applyFont="1" applyFill="1" applyBorder="1" applyAlignment="1" applyProtection="1">
      <alignment horizontal="center"/>
    </xf>
    <xf numFmtId="0" fontId="5" fillId="0" borderId="2" xfId="0" applyFont="1" applyFill="1" applyBorder="1" applyAlignment="1" applyProtection="1">
      <alignment vertical="top" wrapText="1"/>
    </xf>
    <xf numFmtId="0" fontId="5" fillId="0" borderId="3" xfId="0" applyFont="1" applyFill="1" applyBorder="1" applyAlignment="1" applyProtection="1">
      <alignment vertical="top" wrapText="1"/>
    </xf>
    <xf numFmtId="0" fontId="5" fillId="0" borderId="4" xfId="0" applyFont="1" applyFill="1" applyBorder="1" applyAlignment="1" applyProtection="1">
      <alignment vertical="top" wrapText="1"/>
    </xf>
    <xf numFmtId="0" fontId="3" fillId="0" borderId="0" xfId="0" applyFont="1" applyFill="1" applyAlignment="1" applyProtection="1">
      <alignment horizontal="center"/>
    </xf>
    <xf numFmtId="0" fontId="3" fillId="0" borderId="0" xfId="0" applyFont="1" applyFill="1" applyBorder="1" applyAlignment="1"/>
    <xf numFmtId="0" fontId="3" fillId="0" borderId="0" xfId="0" applyFont="1" applyFill="1" applyAlignment="1"/>
    <xf numFmtId="0" fontId="2" fillId="0" borderId="0" xfId="0" applyFont="1" applyFill="1" applyAlignment="1"/>
    <xf numFmtId="6" fontId="2" fillId="2" borderId="1" xfId="0" applyNumberFormat="1" applyFont="1" applyFill="1" applyBorder="1" applyAlignment="1" applyProtection="1">
      <alignment horizontal="right" wrapText="1"/>
    </xf>
    <xf numFmtId="10" fontId="3" fillId="2" borderId="1" xfId="0" applyNumberFormat="1" applyFont="1" applyFill="1" applyBorder="1" applyAlignment="1" applyProtection="1">
      <alignment horizontal="right" wrapText="1"/>
    </xf>
    <xf numFmtId="10" fontId="3" fillId="2" borderId="1" xfId="0" applyNumberFormat="1" applyFont="1" applyFill="1" applyBorder="1" applyAlignment="1" applyProtection="1">
      <alignment horizontal="right" vertical="top" wrapText="1"/>
    </xf>
    <xf numFmtId="6" fontId="4" fillId="2" borderId="5" xfId="0" applyNumberFormat="1" applyFont="1" applyFill="1" applyBorder="1" applyAlignment="1" applyProtection="1">
      <alignment horizontal="right" vertical="top" wrapText="1"/>
    </xf>
    <xf numFmtId="10" fontId="4" fillId="2" borderId="5" xfId="0" applyNumberFormat="1" applyFont="1" applyFill="1" applyBorder="1" applyAlignment="1" applyProtection="1">
      <alignment horizontal="right" vertical="top" wrapText="1"/>
    </xf>
    <xf numFmtId="10" fontId="5" fillId="2" borderId="1" xfId="0" applyNumberFormat="1" applyFont="1" applyFill="1" applyBorder="1" applyAlignment="1" applyProtection="1">
      <alignment horizontal="right" vertical="top" wrapText="1"/>
    </xf>
    <xf numFmtId="0" fontId="4" fillId="0" borderId="1" xfId="0" applyFont="1" applyFill="1" applyBorder="1" applyAlignment="1" applyProtection="1">
      <alignment vertical="center" wrapText="1"/>
    </xf>
    <xf numFmtId="6" fontId="2" fillId="2" borderId="1" xfId="0" applyNumberFormat="1" applyFont="1" applyFill="1" applyBorder="1" applyAlignment="1" applyProtection="1">
      <alignment horizontal="right" vertical="center" wrapText="1"/>
    </xf>
    <xf numFmtId="10" fontId="2" fillId="2" borderId="1" xfId="0" applyNumberFormat="1" applyFont="1" applyFill="1" applyBorder="1" applyAlignment="1" applyProtection="1">
      <alignment horizontal="right" vertical="center" wrapText="1"/>
    </xf>
    <xf numFmtId="10" fontId="2" fillId="0" borderId="1" xfId="0" applyNumberFormat="1" applyFont="1" applyFill="1" applyBorder="1" applyAlignment="1" applyProtection="1">
      <alignment horizontal="center" vertical="center" wrapText="1"/>
    </xf>
    <xf numFmtId="0" fontId="3" fillId="0" borderId="0" xfId="0" applyFont="1" applyFill="1" applyAlignment="1" applyProtection="1">
      <alignment vertical="center"/>
    </xf>
    <xf numFmtId="6" fontId="3" fillId="2" borderId="1" xfId="0" applyNumberFormat="1" applyFont="1" applyFill="1" applyBorder="1" applyAlignment="1" applyProtection="1">
      <alignment horizontal="right" wrapText="1"/>
    </xf>
    <xf numFmtId="0" fontId="2" fillId="0" borderId="0" xfId="0" applyFont="1" applyFill="1" applyAlignment="1" applyProtection="1">
      <alignment vertical="center"/>
    </xf>
    <xf numFmtId="42" fontId="5" fillId="0" borderId="1" xfId="0" applyNumberFormat="1" applyFont="1" applyFill="1" applyBorder="1" applyAlignment="1" applyProtection="1">
      <alignment horizontal="right" vertical="top" wrapText="1"/>
      <protection locked="0"/>
    </xf>
    <xf numFmtId="42" fontId="3" fillId="0" borderId="1" xfId="0" applyNumberFormat="1" applyFont="1" applyFill="1" applyBorder="1" applyProtection="1">
      <protection locked="0"/>
    </xf>
    <xf numFmtId="0" fontId="3" fillId="0" borderId="0" xfId="0" applyFont="1" applyFill="1" applyBorder="1" applyAlignment="1" applyProtection="1"/>
    <xf numFmtId="10" fontId="5" fillId="2" borderId="0" xfId="0" applyNumberFormat="1" applyFont="1" applyFill="1" applyBorder="1" applyAlignment="1" applyProtection="1">
      <alignment horizontal="right" vertical="top" wrapText="1"/>
    </xf>
    <xf numFmtId="10" fontId="3" fillId="2" borderId="1" xfId="1" applyNumberFormat="1" applyFont="1" applyFill="1" applyBorder="1" applyAlignment="1" applyProtection="1">
      <alignment horizontal="right" wrapText="1"/>
    </xf>
    <xf numFmtId="0" fontId="3" fillId="0" borderId="0" xfId="0" applyFont="1" applyFill="1" applyBorder="1" applyAlignment="1" applyProtection="1">
      <alignment horizontal="center"/>
    </xf>
    <xf numFmtId="0" fontId="4" fillId="0" borderId="0" xfId="0" applyFont="1" applyFill="1" applyBorder="1" applyAlignment="1" applyProtection="1">
      <alignment horizontal="left" vertical="top" wrapText="1"/>
    </xf>
    <xf numFmtId="10" fontId="4" fillId="2" borderId="0" xfId="0" applyNumberFormat="1" applyFont="1" applyFill="1" applyBorder="1" applyAlignment="1" applyProtection="1">
      <alignment horizontal="right" vertical="top" wrapText="1"/>
    </xf>
    <xf numFmtId="10" fontId="4" fillId="2" borderId="1" xfId="0" applyNumberFormat="1" applyFont="1" applyFill="1" applyBorder="1" applyAlignment="1" applyProtection="1">
      <alignment horizontal="right" vertical="top" wrapText="1"/>
    </xf>
    <xf numFmtId="0" fontId="5" fillId="0" borderId="0" xfId="0" applyFont="1" applyFill="1" applyBorder="1" applyAlignment="1" applyProtection="1">
      <alignment horizontal="left" vertical="top"/>
    </xf>
    <xf numFmtId="0" fontId="11" fillId="0" borderId="0" xfId="0" applyFont="1" applyFill="1" applyBorder="1" applyAlignment="1" applyProtection="1">
      <alignment vertical="top"/>
    </xf>
    <xf numFmtId="0" fontId="11" fillId="0" borderId="0" xfId="0" applyFont="1" applyFill="1" applyAlignment="1" applyProtection="1">
      <alignment vertical="top"/>
    </xf>
    <xf numFmtId="0" fontId="11" fillId="0" borderId="0" xfId="0" applyFont="1" applyFill="1" applyProtection="1"/>
    <xf numFmtId="6" fontId="3" fillId="2" borderId="1" xfId="0" applyNumberFormat="1" applyFont="1" applyFill="1" applyBorder="1" applyAlignment="1" applyProtection="1">
      <alignment horizontal="right" vertical="top" wrapText="1"/>
    </xf>
    <xf numFmtId="6" fontId="3" fillId="2" borderId="1" xfId="0" applyNumberFormat="1" applyFont="1" applyFill="1" applyBorder="1" applyProtection="1"/>
    <xf numFmtId="0" fontId="5" fillId="2" borderId="1" xfId="0" applyFont="1" applyFill="1" applyBorder="1" applyAlignment="1" applyProtection="1">
      <alignment horizontal="left" vertical="top" wrapText="1"/>
    </xf>
    <xf numFmtId="0" fontId="5" fillId="2" borderId="1" xfId="0" applyFont="1" applyFill="1" applyBorder="1" applyAlignment="1" applyProtection="1">
      <alignment horizontal="center" vertical="top" wrapText="1"/>
      <protection locked="0"/>
    </xf>
    <xf numFmtId="0" fontId="5" fillId="3" borderId="1" xfId="0" applyFont="1" applyFill="1" applyBorder="1" applyAlignment="1" applyProtection="1">
      <alignment horizontal="center" vertical="top" wrapText="1"/>
      <protection locked="0"/>
    </xf>
    <xf numFmtId="0" fontId="5" fillId="4" borderId="1" xfId="0" applyFont="1" applyFill="1" applyBorder="1" applyAlignment="1" applyProtection="1">
      <alignment horizontal="left" vertical="top" wrapText="1"/>
    </xf>
    <xf numFmtId="0" fontId="5" fillId="4" borderId="1" xfId="0" applyFont="1" applyFill="1" applyBorder="1" applyAlignment="1" applyProtection="1">
      <alignment horizontal="center" vertical="top" wrapText="1"/>
      <protection locked="0"/>
    </xf>
    <xf numFmtId="6" fontId="3" fillId="4" borderId="1" xfId="0" applyNumberFormat="1" applyFont="1" applyFill="1" applyBorder="1" applyAlignment="1" applyProtection="1">
      <alignment horizontal="right" wrapText="1"/>
    </xf>
    <xf numFmtId="0" fontId="5" fillId="3" borderId="1" xfId="0" applyFont="1" applyFill="1" applyBorder="1" applyAlignment="1" applyProtection="1">
      <alignment horizontal="left" vertical="top" wrapText="1"/>
      <protection locked="0"/>
    </xf>
    <xf numFmtId="6" fontId="3" fillId="3" borderId="1" xfId="0" applyNumberFormat="1" applyFont="1" applyFill="1" applyBorder="1" applyAlignment="1" applyProtection="1">
      <alignment horizontal="right" wrapText="1"/>
      <protection locked="0"/>
    </xf>
    <xf numFmtId="0" fontId="5" fillId="2" borderId="2" xfId="0" applyFont="1" applyFill="1" applyBorder="1" applyAlignment="1" applyProtection="1">
      <alignment vertical="top"/>
    </xf>
    <xf numFmtId="0" fontId="5" fillId="2" borderId="4" xfId="0" applyFont="1" applyFill="1" applyBorder="1" applyAlignment="1" applyProtection="1">
      <alignment vertical="top"/>
    </xf>
    <xf numFmtId="0" fontId="5" fillId="4" borderId="2" xfId="0" applyFont="1" applyFill="1" applyBorder="1" applyAlignment="1" applyProtection="1">
      <alignment vertical="top"/>
    </xf>
    <xf numFmtId="0" fontId="3" fillId="0" borderId="6" xfId="0" applyFont="1" applyFill="1" applyBorder="1" applyProtection="1"/>
    <xf numFmtId="10" fontId="2" fillId="2" borderId="2" xfId="0" applyNumberFormat="1" applyFont="1" applyFill="1" applyBorder="1" applyAlignment="1" applyProtection="1">
      <alignment vertical="center"/>
    </xf>
    <xf numFmtId="0" fontId="2" fillId="2" borderId="3" xfId="0" applyFont="1" applyFill="1" applyBorder="1" applyAlignment="1" applyProtection="1">
      <alignment vertical="center"/>
    </xf>
    <xf numFmtId="0" fontId="5" fillId="2" borderId="4" xfId="0" applyNumberFormat="1" applyFont="1" applyFill="1" applyBorder="1" applyAlignment="1" applyProtection="1">
      <alignment horizontal="left" vertical="top" wrapText="1"/>
      <protection locked="0"/>
    </xf>
    <xf numFmtId="10" fontId="2" fillId="2" borderId="2" xfId="0" applyNumberFormat="1" applyFont="1" applyFill="1" applyBorder="1" applyAlignment="1" applyProtection="1"/>
    <xf numFmtId="0" fontId="3" fillId="2" borderId="3" xfId="0" applyFont="1" applyFill="1" applyBorder="1" applyProtection="1"/>
    <xf numFmtId="10" fontId="5" fillId="2" borderId="1" xfId="1" applyNumberFormat="1" applyFont="1" applyFill="1" applyBorder="1" applyAlignment="1" applyProtection="1">
      <alignment horizontal="right" vertical="top" wrapText="1"/>
    </xf>
    <xf numFmtId="6" fontId="3" fillId="0" borderId="0" xfId="0" applyNumberFormat="1" applyFont="1" applyFill="1" applyProtection="1"/>
    <xf numFmtId="0" fontId="7" fillId="0" borderId="0" xfId="0" applyFont="1" applyFill="1" applyAlignment="1" applyProtection="1">
      <alignment horizontal="right" vertical="top"/>
    </xf>
    <xf numFmtId="0" fontId="3" fillId="0" borderId="1" xfId="0" applyFont="1" applyFill="1" applyBorder="1" applyAlignment="1" applyProtection="1">
      <alignment vertical="center"/>
    </xf>
    <xf numFmtId="0" fontId="3" fillId="0" borderId="1" xfId="0" applyFont="1" applyFill="1" applyBorder="1" applyAlignment="1" applyProtection="1"/>
    <xf numFmtId="164" fontId="3" fillId="2" borderId="1" xfId="0" applyNumberFormat="1" applyFont="1" applyFill="1" applyBorder="1" applyAlignment="1" applyProtection="1">
      <alignment horizontal="right" vertical="top" wrapText="1"/>
    </xf>
    <xf numFmtId="0" fontId="3" fillId="2" borderId="1" xfId="0" applyNumberFormat="1" applyFont="1" applyFill="1" applyBorder="1" applyAlignment="1" applyProtection="1">
      <alignment horizontal="right" vertical="top" wrapText="1"/>
    </xf>
    <xf numFmtId="10" fontId="3" fillId="2" borderId="1" xfId="1" applyNumberFormat="1" applyFont="1" applyFill="1" applyBorder="1" applyAlignment="1" applyProtection="1">
      <alignment horizontal="right" vertical="top" wrapText="1"/>
    </xf>
    <xf numFmtId="0" fontId="0" fillId="0" borderId="0" xfId="0" applyFill="1" applyBorder="1" applyAlignment="1"/>
    <xf numFmtId="6" fontId="2" fillId="2" borderId="1" xfId="0" applyNumberFormat="1" applyFont="1" applyFill="1" applyBorder="1" applyAlignment="1" applyProtection="1">
      <alignment horizontal="left" vertical="center" wrapText="1"/>
    </xf>
    <xf numFmtId="0" fontId="5" fillId="0" borderId="1" xfId="0" applyFont="1" applyFill="1" applyBorder="1" applyAlignment="1" applyProtection="1">
      <alignment horizontal="left" vertical="top" wrapText="1"/>
    </xf>
    <xf numFmtId="6" fontId="4" fillId="2" borderId="5" xfId="0" applyNumberFormat="1" applyFont="1" applyFill="1" applyBorder="1" applyAlignment="1" applyProtection="1">
      <alignment horizontal="left" vertical="top" wrapText="1"/>
    </xf>
    <xf numFmtId="0" fontId="0" fillId="0" borderId="0" xfId="0" applyFont="1" applyFill="1" applyProtection="1"/>
    <xf numFmtId="6" fontId="7" fillId="0" borderId="1" xfId="0" applyNumberFormat="1" applyFont="1" applyFill="1" applyBorder="1" applyAlignment="1" applyProtection="1">
      <alignment horizontal="left" wrapText="1"/>
      <protection locked="0"/>
    </xf>
    <xf numFmtId="0" fontId="17" fillId="0" borderId="1" xfId="0" applyFont="1" applyFill="1" applyBorder="1" applyAlignment="1" applyProtection="1">
      <alignment horizontal="left" vertical="top" wrapText="1"/>
    </xf>
    <xf numFmtId="0" fontId="10" fillId="0" borderId="0" xfId="0" applyFont="1" applyFill="1" applyBorder="1" applyAlignment="1" applyProtection="1">
      <alignment vertical="top"/>
    </xf>
    <xf numFmtId="0" fontId="9" fillId="0" borderId="6" xfId="0" applyFont="1" applyFill="1" applyBorder="1" applyProtection="1"/>
    <xf numFmtId="0" fontId="10" fillId="0" borderId="1" xfId="0" applyFont="1" applyFill="1" applyBorder="1" applyAlignment="1" applyProtection="1">
      <alignment horizontal="center" vertical="top"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pplyProtection="1">
      <alignment vertical="center" wrapText="1"/>
    </xf>
    <xf numFmtId="0" fontId="9" fillId="0" borderId="1" xfId="0" applyFont="1" applyFill="1" applyBorder="1" applyAlignment="1" applyProtection="1">
      <alignment horizontal="center" vertical="center" wrapText="1"/>
    </xf>
    <xf numFmtId="0" fontId="9" fillId="0" borderId="0" xfId="0" applyFont="1" applyFill="1" applyBorder="1" applyAlignment="1" applyProtection="1"/>
    <xf numFmtId="0" fontId="18" fillId="0" borderId="0" xfId="0" applyFont="1" applyFill="1" applyProtection="1"/>
    <xf numFmtId="10" fontId="3" fillId="2" borderId="1" xfId="0" applyNumberFormat="1" applyFont="1" applyFill="1" applyBorder="1" applyAlignment="1" applyProtection="1">
      <alignment horizontal="right" wrapText="1"/>
      <protection locked="0"/>
    </xf>
    <xf numFmtId="10" fontId="5" fillId="2" borderId="1" xfId="0" applyNumberFormat="1" applyFont="1" applyFill="1" applyBorder="1" applyAlignment="1" applyProtection="1">
      <alignment horizontal="right" wrapText="1"/>
    </xf>
    <xf numFmtId="0" fontId="2" fillId="0" borderId="0" xfId="0" applyFont="1" applyFill="1" applyBorder="1" applyAlignment="1" applyProtection="1">
      <alignment horizontal="right"/>
    </xf>
    <xf numFmtId="0" fontId="2" fillId="0" borderId="6" xfId="0" applyFont="1" applyFill="1" applyBorder="1" applyAlignment="1" applyProtection="1"/>
    <xf numFmtId="0" fontId="2" fillId="0" borderId="6" xfId="0" applyFont="1" applyFill="1" applyBorder="1" applyProtection="1"/>
    <xf numFmtId="0" fontId="19" fillId="0" borderId="0" xfId="0" applyFont="1" applyFill="1" applyAlignment="1" applyProtection="1">
      <alignment horizontal="left" vertical="top" wrapText="1"/>
    </xf>
    <xf numFmtId="10" fontId="2" fillId="0" borderId="1" xfId="0" applyNumberFormat="1" applyFont="1" applyFill="1" applyBorder="1" applyAlignment="1" applyProtection="1">
      <alignment horizontal="left" wrapText="1"/>
    </xf>
    <xf numFmtId="6" fontId="4" fillId="0" borderId="0" xfId="0" applyNumberFormat="1" applyFont="1" applyFill="1" applyBorder="1" applyAlignment="1" applyProtection="1">
      <alignment vertical="top" wrapText="1"/>
    </xf>
    <xf numFmtId="0" fontId="2" fillId="0" borderId="7" xfId="0" applyFont="1" applyFill="1" applyBorder="1" applyAlignment="1" applyProtection="1">
      <alignment vertical="top"/>
    </xf>
    <xf numFmtId="0" fontId="2" fillId="0" borderId="8" xfId="0" applyFont="1" applyFill="1" applyBorder="1" applyAlignment="1" applyProtection="1">
      <alignment vertical="top"/>
    </xf>
    <xf numFmtId="0" fontId="2" fillId="0" borderId="9" xfId="0" applyFont="1" applyFill="1" applyBorder="1" applyAlignment="1" applyProtection="1">
      <alignment vertical="top"/>
    </xf>
    <xf numFmtId="0" fontId="2" fillId="3" borderId="2" xfId="0" applyFont="1" applyFill="1" applyBorder="1" applyAlignment="1" applyProtection="1">
      <alignment vertical="top"/>
    </xf>
    <xf numFmtId="0" fontId="2" fillId="3" borderId="3" xfId="0" applyFont="1" applyFill="1" applyBorder="1" applyAlignment="1" applyProtection="1">
      <alignment vertical="top"/>
    </xf>
    <xf numFmtId="0" fontId="2" fillId="3" borderId="4" xfId="0" applyFont="1" applyFill="1" applyBorder="1" applyAlignment="1" applyProtection="1">
      <alignment vertical="top"/>
    </xf>
    <xf numFmtId="6" fontId="3" fillId="3" borderId="1" xfId="0" applyNumberFormat="1" applyFont="1" applyFill="1" applyBorder="1" applyAlignment="1" applyProtection="1">
      <alignment horizontal="right" wrapText="1"/>
    </xf>
    <xf numFmtId="0" fontId="3" fillId="0" borderId="0" xfId="0" applyFont="1" applyFill="1" applyBorder="1" applyAlignment="1" applyProtection="1">
      <alignment horizontal="left" vertical="top"/>
    </xf>
    <xf numFmtId="0" fontId="5" fillId="0" borderId="0" xfId="0" applyFont="1" applyFill="1" applyBorder="1" applyAlignment="1" applyProtection="1">
      <alignment horizontal="left" vertical="top" wrapText="1"/>
    </xf>
    <xf numFmtId="0" fontId="5" fillId="0" borderId="1" xfId="0" applyFont="1" applyFill="1" applyBorder="1" applyAlignment="1" applyProtection="1">
      <alignment vertical="top" wrapText="1"/>
      <protection locked="0"/>
    </xf>
    <xf numFmtId="0" fontId="2" fillId="0" borderId="0" xfId="0" applyFont="1" applyFill="1" applyBorder="1" applyAlignment="1" applyProtection="1">
      <alignment vertical="top"/>
    </xf>
    <xf numFmtId="6" fontId="3" fillId="0" borderId="0" xfId="0" applyNumberFormat="1" applyFont="1" applyFill="1" applyBorder="1" applyAlignment="1" applyProtection="1">
      <alignment horizontal="right" wrapText="1"/>
    </xf>
    <xf numFmtId="0" fontId="5" fillId="3" borderId="2" xfId="0" applyFont="1" applyFill="1" applyBorder="1" applyAlignment="1" applyProtection="1">
      <alignment vertical="top"/>
    </xf>
    <xf numFmtId="0" fontId="5" fillId="3" borderId="4" xfId="0" applyFont="1" applyFill="1" applyBorder="1" applyAlignment="1" applyProtection="1">
      <alignment vertical="top"/>
    </xf>
    <xf numFmtId="10" fontId="5" fillId="3" borderId="1" xfId="1" applyNumberFormat="1" applyFont="1" applyFill="1" applyBorder="1" applyAlignment="1" applyProtection="1">
      <alignment horizontal="right" vertical="top" wrapText="1"/>
    </xf>
    <xf numFmtId="10" fontId="5" fillId="4" borderId="1" xfId="1" applyNumberFormat="1" applyFont="1" applyFill="1" applyBorder="1" applyAlignment="1" applyProtection="1">
      <alignment vertical="top"/>
      <protection locked="0"/>
    </xf>
    <xf numFmtId="2" fontId="3" fillId="2" borderId="1" xfId="0" applyNumberFormat="1" applyFont="1" applyFill="1" applyBorder="1" applyAlignment="1" applyProtection="1">
      <alignment horizontal="right" vertical="top" wrapText="1"/>
    </xf>
    <xf numFmtId="0" fontId="3" fillId="0" borderId="0" xfId="0" applyFont="1" applyFill="1" applyAlignment="1" applyProtection="1"/>
    <xf numFmtId="0" fontId="3" fillId="0" borderId="0" xfId="0" applyFont="1" applyFill="1" applyAlignment="1" applyProtection="1">
      <alignment readingOrder="1"/>
    </xf>
    <xf numFmtId="0" fontId="3" fillId="0" borderId="0" xfId="0" applyFont="1" applyFill="1" applyAlignment="1" applyProtection="1">
      <alignment horizontal="left"/>
    </xf>
    <xf numFmtId="10" fontId="3" fillId="2" borderId="1" xfId="1" applyNumberFormat="1" applyFont="1" applyFill="1" applyBorder="1" applyAlignment="1" applyProtection="1">
      <alignment horizontal="right" vertical="top"/>
    </xf>
    <xf numFmtId="10" fontId="3" fillId="0" borderId="0" xfId="0" applyNumberFormat="1" applyFont="1" applyFill="1" applyAlignment="1" applyProtection="1"/>
    <xf numFmtId="0" fontId="3" fillId="0" borderId="10" xfId="0" applyFont="1" applyFill="1" applyBorder="1" applyAlignment="1" applyProtection="1">
      <alignment vertical="top"/>
      <protection locked="0"/>
    </xf>
    <xf numFmtId="0" fontId="3" fillId="0" borderId="11" xfId="0" applyFont="1" applyFill="1" applyBorder="1" applyAlignment="1" applyProtection="1">
      <alignment vertical="top"/>
      <protection locked="0"/>
    </xf>
    <xf numFmtId="2" fontId="3" fillId="0" borderId="0" xfId="0" applyNumberFormat="1" applyFont="1" applyFill="1" applyProtection="1"/>
    <xf numFmtId="0" fontId="3" fillId="0" borderId="1" xfId="0" applyFont="1" applyFill="1" applyBorder="1" applyAlignment="1" applyProtection="1">
      <alignment horizontal="center"/>
      <protection locked="0"/>
    </xf>
    <xf numFmtId="0" fontId="5" fillId="0" borderId="14" xfId="0" applyFont="1" applyFill="1" applyBorder="1" applyAlignment="1" applyProtection="1">
      <alignment horizontal="center" vertical="top" wrapText="1"/>
    </xf>
    <xf numFmtId="0" fontId="13" fillId="0" borderId="0" xfId="0" applyFont="1" applyFill="1" applyAlignment="1" applyProtection="1">
      <alignment horizontal="center"/>
    </xf>
    <xf numFmtId="0" fontId="14" fillId="0" borderId="0" xfId="0" applyFont="1" applyFill="1" applyAlignment="1" applyProtection="1">
      <alignment horizontal="center"/>
    </xf>
    <xf numFmtId="0" fontId="3" fillId="0" borderId="0" xfId="0" applyFont="1" applyFill="1" applyAlignment="1" applyProtection="1">
      <alignment horizontal="left" wrapText="1"/>
    </xf>
    <xf numFmtId="0" fontId="2" fillId="0" borderId="10" xfId="0" applyFont="1" applyFill="1" applyBorder="1" applyAlignment="1" applyProtection="1">
      <alignment horizontal="left" vertical="center"/>
      <protection locked="0"/>
    </xf>
    <xf numFmtId="0" fontId="2" fillId="0" borderId="15" xfId="0" applyFont="1" applyFill="1" applyBorder="1" applyAlignment="1" applyProtection="1">
      <alignment horizontal="left" vertical="center"/>
      <protection locked="0"/>
    </xf>
    <xf numFmtId="0" fontId="2" fillId="0" borderId="11" xfId="0" applyFont="1" applyFill="1" applyBorder="1" applyAlignment="1" applyProtection="1">
      <alignment horizontal="left" vertical="center"/>
      <protection locked="0"/>
    </xf>
    <xf numFmtId="14" fontId="2" fillId="0" borderId="10" xfId="0" applyNumberFormat="1"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protection locked="0"/>
    </xf>
    <xf numFmtId="6" fontId="4" fillId="0" borderId="10" xfId="0" applyNumberFormat="1" applyFont="1" applyFill="1" applyBorder="1" applyAlignment="1" applyProtection="1">
      <alignment horizontal="center" vertical="center" wrapText="1"/>
      <protection locked="0"/>
    </xf>
    <xf numFmtId="6" fontId="4" fillId="0" borderId="11" xfId="0" applyNumberFormat="1" applyFont="1" applyFill="1" applyBorder="1" applyAlignment="1" applyProtection="1">
      <alignment horizontal="center" vertical="center" wrapText="1"/>
      <protection locked="0"/>
    </xf>
    <xf numFmtId="0" fontId="6" fillId="0" borderId="12" xfId="0" applyFont="1" applyFill="1" applyBorder="1" applyAlignment="1" applyProtection="1">
      <alignment horizontal="center" vertical="top" wrapText="1"/>
    </xf>
    <xf numFmtId="0" fontId="6" fillId="0" borderId="13" xfId="0" applyFont="1" applyFill="1" applyBorder="1" applyAlignment="1" applyProtection="1">
      <alignment horizontal="center" vertical="top" wrapText="1"/>
    </xf>
    <xf numFmtId="0" fontId="2" fillId="0" borderId="2" xfId="0" applyFont="1" applyFill="1" applyBorder="1" applyAlignment="1" applyProtection="1">
      <alignment horizontal="left" vertical="top" wrapText="1"/>
    </xf>
    <xf numFmtId="0" fontId="2" fillId="0" borderId="4" xfId="0" applyFont="1" applyFill="1" applyBorder="1" applyAlignment="1" applyProtection="1">
      <alignment horizontal="left" vertical="top" wrapText="1"/>
    </xf>
    <xf numFmtId="0" fontId="10" fillId="0" borderId="2" xfId="0" applyFont="1" applyFill="1" applyBorder="1" applyAlignment="1" applyProtection="1">
      <alignment horizontal="left" vertical="center" wrapText="1"/>
    </xf>
    <xf numFmtId="0" fontId="10" fillId="0" borderId="4" xfId="0" applyFont="1" applyFill="1" applyBorder="1" applyAlignment="1" applyProtection="1">
      <alignment horizontal="left" vertical="center" wrapText="1"/>
    </xf>
    <xf numFmtId="0" fontId="5" fillId="0" borderId="2" xfId="0" applyFont="1" applyFill="1" applyBorder="1" applyAlignment="1" applyProtection="1">
      <alignment horizontal="left" vertical="top" wrapText="1"/>
    </xf>
    <xf numFmtId="0" fontId="5" fillId="0" borderId="4" xfId="0" applyFont="1" applyFill="1" applyBorder="1" applyAlignment="1" applyProtection="1">
      <alignment horizontal="left" vertical="top" wrapText="1"/>
    </xf>
    <xf numFmtId="0" fontId="4" fillId="0" borderId="5" xfId="0" applyFont="1" applyFill="1" applyBorder="1" applyAlignment="1" applyProtection="1">
      <alignment horizontal="left" vertical="top" wrapText="1"/>
    </xf>
    <xf numFmtId="0" fontId="3" fillId="2" borderId="2" xfId="0" applyFont="1" applyFill="1" applyBorder="1" applyAlignment="1" applyProtection="1">
      <alignment horizontal="left" vertical="top" wrapText="1"/>
    </xf>
    <xf numFmtId="0" fontId="3" fillId="2" borderId="3" xfId="0" applyFont="1" applyFill="1" applyBorder="1" applyAlignment="1" applyProtection="1">
      <alignment horizontal="left" vertical="top" wrapText="1"/>
    </xf>
    <xf numFmtId="0" fontId="3" fillId="2" borderId="4" xfId="0" applyFont="1" applyFill="1" applyBorder="1" applyAlignment="1" applyProtection="1">
      <alignment horizontal="left" vertical="top" wrapText="1"/>
    </xf>
    <xf numFmtId="0" fontId="3" fillId="0" borderId="2" xfId="0" applyFont="1" applyFill="1" applyBorder="1" applyAlignment="1" applyProtection="1">
      <alignment horizontal="left" vertical="top"/>
      <protection locked="0"/>
    </xf>
    <xf numFmtId="0" fontId="3" fillId="0" borderId="3" xfId="0" applyFont="1" applyFill="1" applyBorder="1" applyAlignment="1" applyProtection="1">
      <alignment horizontal="left" vertical="top"/>
      <protection locked="0"/>
    </xf>
    <xf numFmtId="0" fontId="3" fillId="0" borderId="4" xfId="0" applyFont="1" applyFill="1" applyBorder="1" applyAlignment="1" applyProtection="1">
      <alignment horizontal="left" vertical="top"/>
      <protection locked="0"/>
    </xf>
    <xf numFmtId="0" fontId="5" fillId="2" borderId="1"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xf>
    <xf numFmtId="0" fontId="3" fillId="2" borderId="4" xfId="0" applyFont="1" applyFill="1" applyBorder="1" applyAlignment="1" applyProtection="1">
      <alignment horizontal="left"/>
    </xf>
    <xf numFmtId="0" fontId="3" fillId="2" borderId="1" xfId="0" applyFont="1" applyFill="1" applyBorder="1" applyAlignment="1" applyProtection="1">
      <alignment horizontal="left"/>
    </xf>
    <xf numFmtId="0" fontId="11" fillId="0" borderId="0" xfId="0" applyFont="1" applyFill="1" applyAlignment="1" applyProtection="1">
      <alignment horizontal="left" vertical="top" wrapText="1"/>
    </xf>
    <xf numFmtId="0" fontId="11" fillId="0" borderId="0" xfId="0" applyFont="1" applyFill="1" applyAlignment="1">
      <alignment horizontal="left" vertical="top" wrapText="1"/>
    </xf>
    <xf numFmtId="0" fontId="11" fillId="0" borderId="0" xfId="0" applyFont="1" applyFill="1" applyAlignment="1" applyProtection="1">
      <alignment horizontal="left" vertical="top"/>
    </xf>
    <xf numFmtId="0" fontId="12" fillId="0" borderId="0" xfId="0" applyFont="1" applyFill="1" applyBorder="1" applyAlignment="1" applyProtection="1">
      <alignment horizontal="left" vertical="top" wrapText="1"/>
    </xf>
    <xf numFmtId="0" fontId="3" fillId="0" borderId="10" xfId="0" applyFont="1" applyFill="1" applyBorder="1" applyAlignment="1" applyProtection="1">
      <alignment horizontal="left" vertical="top"/>
      <protection locked="0"/>
    </xf>
    <xf numFmtId="0" fontId="3" fillId="0" borderId="11" xfId="0" applyFont="1" applyFill="1" applyBorder="1" applyAlignment="1" applyProtection="1">
      <alignment horizontal="left" vertical="top"/>
      <protection locked="0"/>
    </xf>
  </cellXfs>
  <cellStyles count="2">
    <cellStyle name="Normal" xfId="0" builtinId="0"/>
    <cellStyle name="Percent" xfId="1" builtinId="5"/>
  </cellStyles>
  <dxfs count="18">
    <dxf>
      <font>
        <color theme="6" tint="0.79998168889431442"/>
      </font>
    </dxf>
    <dxf>
      <font>
        <color rgb="FFFF0000"/>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rgb="FFFF0000"/>
      </font>
    </dxf>
    <dxf>
      <font>
        <color theme="6" tint="0.79998168889431442"/>
      </font>
    </dxf>
    <dxf>
      <font>
        <color rgb="FFFF0000"/>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theme/theme1.xml" Type="http://schemas.openxmlformats.org/officeDocument/2006/relationships/theme"/>
<Relationship Id="rId5" Target="styles.xml" Type="http://schemas.openxmlformats.org/officeDocument/2006/relationships/styles"/>
<Relationship Id="rId6" Target="sharedStrings.xml" Type="http://schemas.openxmlformats.org/officeDocument/2006/relationships/sharedStrings"/>
<Relationship Id="rId7" Target="calcChain.xml" Type="http://schemas.openxmlformats.org/officeDocument/2006/relationships/calcChain"/>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no"?>
<Relationships xmlns="http://schemas.openxmlformats.org/package/2006/relationships">
<Relationship Id="rId1" Target="../drawings/vmlDrawing1.vml" Type="http://schemas.openxmlformats.org/officeDocument/2006/relationships/vmlDrawing"/>
<Relationship Id="rId2" Target="../comments1.xml" Type="http://schemas.openxmlformats.org/officeDocument/2006/relationships/comments"/>
</Relationships>

</file>

<file path=xl/worksheets/_rels/sheet2.xml.rels><?xml version="1.0" encoding="UTF-8" standalone="no"?>
<Relationships xmlns="http://schemas.openxmlformats.org/package/2006/relationships">
<Relationship Id="rId1" Target="../drawings/vmlDrawing2.vml" Type="http://schemas.openxmlformats.org/officeDocument/2006/relationships/vmlDrawing"/>
<Relationship Id="rId2" Target="../comments2.xml" Type="http://schemas.openxmlformats.org/officeDocument/2006/relationships/comments"/>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tabSelected="1" zoomScaleNormal="100" zoomScaleSheetLayoutView="100" zoomScalePageLayoutView="85" workbookViewId="0">
      <selection activeCell="H17" sqref="H17"/>
    </sheetView>
  </sheetViews>
  <sheetFormatPr defaultColWidth="11.42578125" defaultRowHeight="13.5" x14ac:dyDescent="0.2"/>
  <cols>
    <col min="1" max="1" width="10.28515625" style="1" customWidth="1"/>
    <col min="2" max="2" width="28.42578125" style="1" customWidth="1"/>
    <col min="3" max="3" width="10.85546875" style="1" customWidth="1"/>
    <col min="4" max="4" width="14.140625" style="1" customWidth="1"/>
    <col min="5" max="5" width="11.42578125" style="1" customWidth="1"/>
    <col min="6" max="6" width="1" style="1" customWidth="1"/>
    <col min="7" max="7" width="12" style="1" customWidth="1"/>
    <col min="8" max="8" width="14" style="1" customWidth="1"/>
    <col min="9" max="9" width="14.140625" style="1" customWidth="1"/>
    <col min="10" max="10" width="11.42578125" style="1" customWidth="1"/>
    <col min="11" max="11" width="12.7109375" style="1" customWidth="1"/>
    <col min="12" max="12" width="14" style="1" hidden="1" customWidth="1"/>
    <col min="13" max="16384" width="11.42578125" style="1"/>
  </cols>
  <sheetData>
    <row r="1" spans="1:12" ht="15.75" x14ac:dyDescent="0.25">
      <c r="A1" s="129" t="s">
        <v>54</v>
      </c>
      <c r="B1" s="130"/>
      <c r="C1" s="130"/>
      <c r="D1" s="130"/>
      <c r="E1" s="130"/>
      <c r="F1" s="130"/>
      <c r="G1" s="130"/>
      <c r="H1" s="130"/>
      <c r="I1" s="130"/>
    </row>
    <row r="2" spans="1:12" ht="18.75" customHeight="1" x14ac:dyDescent="0.2">
      <c r="A2" s="131" t="s">
        <v>52</v>
      </c>
      <c r="B2" s="131"/>
      <c r="C2" s="131"/>
      <c r="D2" s="131"/>
      <c r="E2" s="131"/>
      <c r="F2" s="131"/>
      <c r="G2" s="131"/>
      <c r="H2" s="131"/>
      <c r="I2" s="131"/>
    </row>
    <row r="3" spans="1:12" x14ac:dyDescent="0.2">
      <c r="A3" s="1" t="s">
        <v>50</v>
      </c>
    </row>
    <row r="4" spans="1:12" ht="9.75" customHeight="1" thickBot="1" x14ac:dyDescent="0.25"/>
    <row r="5" spans="1:12" ht="16.5" customHeight="1" thickBot="1" x14ac:dyDescent="0.25">
      <c r="B5" s="17" t="s">
        <v>10</v>
      </c>
      <c r="C5" s="132"/>
      <c r="D5" s="133"/>
      <c r="E5" s="134"/>
      <c r="F5" s="24"/>
      <c r="H5" s="25" t="s">
        <v>11</v>
      </c>
      <c r="I5" s="135"/>
      <c r="J5" s="136"/>
    </row>
    <row r="6" spans="1:12" ht="8.25" customHeight="1" thickBot="1" x14ac:dyDescent="0.25">
      <c r="A6" s="17"/>
      <c r="B6" s="23"/>
      <c r="C6" s="23"/>
      <c r="D6" s="23"/>
      <c r="E6" s="23"/>
      <c r="F6" s="24"/>
      <c r="G6" s="25"/>
      <c r="H6" s="23"/>
      <c r="I6" s="23"/>
    </row>
    <row r="7" spans="1:12" ht="26.25" customHeight="1" thickBot="1" x14ac:dyDescent="0.25">
      <c r="B7" s="17" t="s">
        <v>2</v>
      </c>
      <c r="C7" s="137"/>
      <c r="D7" s="138"/>
      <c r="E7" s="101"/>
      <c r="H7" s="101" t="s">
        <v>14</v>
      </c>
      <c r="I7" s="137"/>
      <c r="J7" s="138"/>
    </row>
    <row r="8" spans="1:12" ht="7.5" customHeight="1" x14ac:dyDescent="0.2">
      <c r="A8" s="2"/>
      <c r="B8" s="97"/>
      <c r="C8" s="97"/>
      <c r="D8" s="97"/>
      <c r="E8" s="97"/>
      <c r="F8" s="16"/>
      <c r="G8" s="16"/>
      <c r="I8" s="96"/>
      <c r="J8" s="96"/>
      <c r="L8" s="83" t="s">
        <v>62</v>
      </c>
    </row>
    <row r="9" spans="1:12" ht="51.75" customHeight="1" x14ac:dyDescent="0.2">
      <c r="A9" s="139" t="s">
        <v>86</v>
      </c>
      <c r="B9" s="90" t="s">
        <v>71</v>
      </c>
      <c r="C9" s="91" t="s">
        <v>37</v>
      </c>
      <c r="D9" s="91" t="s">
        <v>0</v>
      </c>
      <c r="E9" s="89" t="s">
        <v>3</v>
      </c>
      <c r="F9" s="92"/>
      <c r="G9" s="88" t="s">
        <v>61</v>
      </c>
      <c r="H9" s="79"/>
      <c r="I9" s="79"/>
      <c r="L9" s="83" t="s">
        <v>59</v>
      </c>
    </row>
    <row r="10" spans="1:12" ht="5.25" customHeight="1" x14ac:dyDescent="0.2">
      <c r="A10" s="140"/>
      <c r="B10" s="19"/>
      <c r="C10" s="20"/>
      <c r="D10" s="20"/>
      <c r="E10" s="21"/>
      <c r="F10" s="79"/>
      <c r="G10" s="79"/>
      <c r="H10" s="79"/>
      <c r="I10" s="79"/>
      <c r="L10" s="83" t="s">
        <v>60</v>
      </c>
    </row>
    <row r="11" spans="1:12" ht="15.75" customHeight="1" x14ac:dyDescent="0.2">
      <c r="A11" s="18"/>
      <c r="B11" s="141" t="s">
        <v>5</v>
      </c>
      <c r="C11" s="142"/>
      <c r="D11" s="4"/>
      <c r="E11" s="4"/>
      <c r="F11" s="79"/>
      <c r="G11" s="81"/>
      <c r="H11" s="79"/>
      <c r="I11" s="79"/>
      <c r="L11" s="1" t="s">
        <v>68</v>
      </c>
    </row>
    <row r="12" spans="1:12" x14ac:dyDescent="0.2">
      <c r="A12" s="127"/>
      <c r="B12" s="5" t="s">
        <v>74</v>
      </c>
      <c r="C12" s="6" t="s">
        <v>7</v>
      </c>
      <c r="D12" s="7">
        <v>0</v>
      </c>
      <c r="E12" s="43" t="e">
        <f>D12/$C$7</f>
        <v>#DIV/0!</v>
      </c>
      <c r="F12" s="79"/>
      <c r="G12" s="84" t="s">
        <v>62</v>
      </c>
      <c r="H12" s="79"/>
      <c r="I12" s="79"/>
      <c r="L12" s="1" t="s">
        <v>66</v>
      </c>
    </row>
    <row r="13" spans="1:12" ht="15" customHeight="1" x14ac:dyDescent="0.2">
      <c r="A13" s="127"/>
      <c r="B13" s="5" t="s">
        <v>75</v>
      </c>
      <c r="C13" s="6" t="s">
        <v>8</v>
      </c>
      <c r="D13" s="7">
        <v>0</v>
      </c>
      <c r="E13" s="43" t="e">
        <f t="shared" ref="E13:E18" si="0">D13/$C$7</f>
        <v>#DIV/0!</v>
      </c>
      <c r="F13" s="79"/>
      <c r="G13" s="84" t="s">
        <v>62</v>
      </c>
      <c r="H13" s="79"/>
      <c r="I13" s="79"/>
      <c r="L13" s="1" t="s">
        <v>67</v>
      </c>
    </row>
    <row r="14" spans="1:12" x14ac:dyDescent="0.2">
      <c r="A14" s="127"/>
      <c r="B14" s="5" t="s">
        <v>76</v>
      </c>
      <c r="C14" s="6" t="s">
        <v>38</v>
      </c>
      <c r="D14" s="7">
        <v>0</v>
      </c>
      <c r="E14" s="43" t="e">
        <f t="shared" si="0"/>
        <v>#DIV/0!</v>
      </c>
      <c r="F14" s="79"/>
      <c r="G14" s="84" t="s">
        <v>62</v>
      </c>
      <c r="H14" s="79"/>
      <c r="I14" s="79"/>
    </row>
    <row r="15" spans="1:12" x14ac:dyDescent="0.2">
      <c r="A15" s="127"/>
      <c r="B15" s="5" t="s">
        <v>77</v>
      </c>
      <c r="C15" s="6"/>
      <c r="D15" s="7">
        <v>0</v>
      </c>
      <c r="E15" s="43" t="e">
        <f t="shared" si="0"/>
        <v>#DIV/0!</v>
      </c>
      <c r="F15" s="79"/>
      <c r="G15" s="84" t="s">
        <v>62</v>
      </c>
      <c r="H15" s="79"/>
      <c r="I15" s="79"/>
      <c r="L15" s="1" t="s">
        <v>66</v>
      </c>
    </row>
    <row r="16" spans="1:12" x14ac:dyDescent="0.2">
      <c r="A16" s="127"/>
      <c r="B16" s="5" t="s">
        <v>77</v>
      </c>
      <c r="C16" s="6"/>
      <c r="D16" s="7">
        <v>0</v>
      </c>
      <c r="E16" s="43" t="e">
        <f t="shared" si="0"/>
        <v>#DIV/0!</v>
      </c>
      <c r="F16" s="79"/>
      <c r="G16" s="84" t="s">
        <v>62</v>
      </c>
      <c r="H16" s="79"/>
      <c r="I16" s="79"/>
      <c r="L16" s="1" t="s">
        <v>67</v>
      </c>
    </row>
    <row r="17" spans="1:10" x14ac:dyDescent="0.2">
      <c r="A17" s="127"/>
      <c r="B17" s="5" t="s">
        <v>77</v>
      </c>
      <c r="C17" s="6"/>
      <c r="D17" s="7">
        <v>0</v>
      </c>
      <c r="E17" s="43" t="e">
        <f t="shared" si="0"/>
        <v>#DIV/0!</v>
      </c>
      <c r="F17" s="79"/>
      <c r="G17" s="84" t="s">
        <v>62</v>
      </c>
      <c r="H17" s="79"/>
      <c r="I17" s="79"/>
    </row>
    <row r="18" spans="1:10" x14ac:dyDescent="0.2">
      <c r="A18" s="127"/>
      <c r="B18" s="5" t="s">
        <v>77</v>
      </c>
      <c r="C18" s="6"/>
      <c r="D18" s="7">
        <v>0</v>
      </c>
      <c r="E18" s="43" t="e">
        <f t="shared" si="0"/>
        <v>#DIV/0!</v>
      </c>
      <c r="F18" s="79"/>
      <c r="G18" s="84" t="s">
        <v>62</v>
      </c>
      <c r="H18" s="79"/>
      <c r="I18" s="79"/>
    </row>
    <row r="19" spans="1:10" x14ac:dyDescent="0.2">
      <c r="A19" s="18"/>
      <c r="B19" s="3" t="s">
        <v>17</v>
      </c>
      <c r="C19" s="15"/>
      <c r="D19" s="26">
        <f>SUM(D12:D18)</f>
        <v>0</v>
      </c>
      <c r="E19" s="27" t="e">
        <f t="array" ref="E19">SUM(ROUND((E12:E18),4))</f>
        <v>#DIV/0!</v>
      </c>
      <c r="F19" s="79"/>
      <c r="G19" s="100"/>
      <c r="H19" s="79"/>
      <c r="I19" s="79"/>
    </row>
    <row r="20" spans="1:10" ht="10.5" customHeight="1" x14ac:dyDescent="0.2">
      <c r="A20" s="22"/>
      <c r="B20" s="8"/>
      <c r="C20" s="9"/>
      <c r="D20" s="10"/>
      <c r="E20" s="11"/>
      <c r="F20" s="79"/>
      <c r="G20" s="79"/>
      <c r="H20" s="79"/>
      <c r="I20" s="79"/>
    </row>
    <row r="21" spans="1:10" ht="49.5" customHeight="1" x14ac:dyDescent="0.2">
      <c r="A21" s="18"/>
      <c r="B21" s="143" t="s">
        <v>72</v>
      </c>
      <c r="C21" s="144"/>
      <c r="D21" s="88"/>
      <c r="E21" s="88"/>
      <c r="F21" s="88"/>
      <c r="G21" s="88" t="s">
        <v>61</v>
      </c>
      <c r="H21" s="89" t="s">
        <v>73</v>
      </c>
      <c r="I21" s="89" t="s">
        <v>4</v>
      </c>
      <c r="J21" s="89" t="s">
        <v>15</v>
      </c>
    </row>
    <row r="22" spans="1:10" ht="14.25" customHeight="1" x14ac:dyDescent="0.2">
      <c r="A22" s="127"/>
      <c r="B22" s="54" t="s">
        <v>12</v>
      </c>
      <c r="C22" s="55" t="s">
        <v>6</v>
      </c>
      <c r="D22" s="7">
        <v>0</v>
      </c>
      <c r="E22" s="27" t="e">
        <f>D22/$C$7</f>
        <v>#DIV/0!</v>
      </c>
      <c r="F22" s="12"/>
      <c r="G22" s="84" t="s">
        <v>59</v>
      </c>
      <c r="H22" s="27" t="e">
        <f t="shared" ref="H22:H30" si="1">+D22/$D$31</f>
        <v>#DIV/0!</v>
      </c>
      <c r="I22" s="27" t="e">
        <f t="shared" ref="I22:I30" si="2">(D22/$D$31)*0.5</f>
        <v>#DIV/0!</v>
      </c>
      <c r="J22" s="27">
        <v>0.01</v>
      </c>
    </row>
    <row r="23" spans="1:10" x14ac:dyDescent="0.2">
      <c r="A23" s="127"/>
      <c r="B23" s="5" t="s">
        <v>93</v>
      </c>
      <c r="C23" s="6" t="s">
        <v>6</v>
      </c>
      <c r="D23" s="7">
        <v>0</v>
      </c>
      <c r="E23" s="27" t="e">
        <f t="shared" ref="E23:E30" si="3">D23/$C$7</f>
        <v>#DIV/0!</v>
      </c>
      <c r="F23" s="12"/>
      <c r="G23" s="84" t="s">
        <v>59</v>
      </c>
      <c r="H23" s="27" t="e">
        <f t="shared" si="1"/>
        <v>#DIV/0!</v>
      </c>
      <c r="I23" s="27" t="e">
        <f t="shared" si="2"/>
        <v>#DIV/0!</v>
      </c>
      <c r="J23" s="94" t="e">
        <f t="shared" ref="J23:J30" si="4">+E23</f>
        <v>#DIV/0!</v>
      </c>
    </row>
    <row r="24" spans="1:10" x14ac:dyDescent="0.2">
      <c r="A24" s="127"/>
      <c r="B24" s="5" t="s">
        <v>23</v>
      </c>
      <c r="C24" s="6" t="s">
        <v>6</v>
      </c>
      <c r="D24" s="7">
        <v>0</v>
      </c>
      <c r="E24" s="27" t="e">
        <f t="shared" si="3"/>
        <v>#DIV/0!</v>
      </c>
      <c r="F24" s="12"/>
      <c r="G24" s="84" t="s">
        <v>59</v>
      </c>
      <c r="H24" s="27" t="e">
        <f t="shared" si="1"/>
        <v>#DIV/0!</v>
      </c>
      <c r="I24" s="27" t="e">
        <f t="shared" si="2"/>
        <v>#DIV/0!</v>
      </c>
      <c r="J24" s="94" t="e">
        <f t="shared" si="4"/>
        <v>#DIV/0!</v>
      </c>
    </row>
    <row r="25" spans="1:10" x14ac:dyDescent="0.2">
      <c r="A25" s="127"/>
      <c r="B25" s="57" t="s">
        <v>13</v>
      </c>
      <c r="C25" s="58" t="s">
        <v>6</v>
      </c>
      <c r="D25" s="59">
        <f>D43</f>
        <v>0</v>
      </c>
      <c r="E25" s="27" t="e">
        <f>D25/$C$7</f>
        <v>#DIV/0!</v>
      </c>
      <c r="F25" s="12"/>
      <c r="G25" s="84" t="s">
        <v>59</v>
      </c>
      <c r="H25" s="27" t="e">
        <f t="shared" si="1"/>
        <v>#DIV/0!</v>
      </c>
      <c r="I25" s="27" t="e">
        <f t="shared" si="2"/>
        <v>#DIV/0!</v>
      </c>
      <c r="J25" s="94" t="e">
        <f t="shared" si="4"/>
        <v>#DIV/0!</v>
      </c>
    </row>
    <row r="26" spans="1:10" x14ac:dyDescent="0.2">
      <c r="A26" s="127"/>
      <c r="B26" s="5" t="s">
        <v>39</v>
      </c>
      <c r="C26" s="6" t="s">
        <v>6</v>
      </c>
      <c r="D26" s="7">
        <v>0</v>
      </c>
      <c r="E26" s="27" t="e">
        <f t="shared" si="3"/>
        <v>#DIV/0!</v>
      </c>
      <c r="F26" s="12"/>
      <c r="G26" s="84" t="s">
        <v>62</v>
      </c>
      <c r="H26" s="27" t="e">
        <f t="shared" si="1"/>
        <v>#DIV/0!</v>
      </c>
      <c r="I26" s="27" t="e">
        <f t="shared" si="2"/>
        <v>#DIV/0!</v>
      </c>
      <c r="J26" s="94" t="e">
        <f t="shared" si="4"/>
        <v>#DIV/0!</v>
      </c>
    </row>
    <row r="27" spans="1:10" ht="15" customHeight="1" x14ac:dyDescent="0.2">
      <c r="A27" s="127"/>
      <c r="B27" s="60" t="s">
        <v>43</v>
      </c>
      <c r="C27" s="56" t="s">
        <v>6</v>
      </c>
      <c r="D27" s="61">
        <f>J45</f>
        <v>0</v>
      </c>
      <c r="E27" s="27" t="e">
        <f t="shared" si="3"/>
        <v>#DIV/0!</v>
      </c>
      <c r="F27" s="12"/>
      <c r="G27" s="84" t="s">
        <v>62</v>
      </c>
      <c r="H27" s="27" t="e">
        <f t="shared" si="1"/>
        <v>#DIV/0!</v>
      </c>
      <c r="I27" s="27" t="e">
        <f t="shared" si="2"/>
        <v>#DIV/0!</v>
      </c>
      <c r="J27" s="94" t="e">
        <f t="shared" si="4"/>
        <v>#DIV/0!</v>
      </c>
    </row>
    <row r="28" spans="1:10" x14ac:dyDescent="0.2">
      <c r="A28" s="127"/>
      <c r="B28" s="5" t="s">
        <v>78</v>
      </c>
      <c r="C28" s="6" t="s">
        <v>6</v>
      </c>
      <c r="D28" s="7">
        <v>0</v>
      </c>
      <c r="E28" s="27" t="e">
        <f t="shared" si="3"/>
        <v>#DIV/0!</v>
      </c>
      <c r="F28" s="12"/>
      <c r="G28" s="84" t="s">
        <v>62</v>
      </c>
      <c r="H28" s="27" t="e">
        <f t="shared" si="1"/>
        <v>#DIV/0!</v>
      </c>
      <c r="I28" s="27" t="e">
        <f t="shared" si="2"/>
        <v>#DIV/0!</v>
      </c>
      <c r="J28" s="94" t="e">
        <f t="shared" si="4"/>
        <v>#DIV/0!</v>
      </c>
    </row>
    <row r="29" spans="1:10" x14ac:dyDescent="0.2">
      <c r="A29" s="127"/>
      <c r="B29" s="5" t="s">
        <v>78</v>
      </c>
      <c r="C29" s="6" t="s">
        <v>6</v>
      </c>
      <c r="D29" s="7">
        <v>0</v>
      </c>
      <c r="E29" s="27" t="e">
        <f t="shared" si="3"/>
        <v>#DIV/0!</v>
      </c>
      <c r="F29" s="12"/>
      <c r="G29" s="84" t="s">
        <v>62</v>
      </c>
      <c r="H29" s="27" t="e">
        <f>+D29/$D$31</f>
        <v>#DIV/0!</v>
      </c>
      <c r="I29" s="27" t="e">
        <f t="shared" si="2"/>
        <v>#DIV/0!</v>
      </c>
      <c r="J29" s="94" t="e">
        <f t="shared" si="4"/>
        <v>#DIV/0!</v>
      </c>
    </row>
    <row r="30" spans="1:10" x14ac:dyDescent="0.2">
      <c r="A30" s="127"/>
      <c r="B30" s="5" t="s">
        <v>78</v>
      </c>
      <c r="C30" s="6" t="s">
        <v>6</v>
      </c>
      <c r="D30" s="7">
        <v>0</v>
      </c>
      <c r="E30" s="27" t="e">
        <f t="shared" si="3"/>
        <v>#DIV/0!</v>
      </c>
      <c r="F30" s="12"/>
      <c r="G30" s="84" t="s">
        <v>62</v>
      </c>
      <c r="H30" s="27" t="e">
        <f t="shared" si="1"/>
        <v>#DIV/0!</v>
      </c>
      <c r="I30" s="27" t="e">
        <f t="shared" si="2"/>
        <v>#DIV/0!</v>
      </c>
      <c r="J30" s="94" t="e">
        <f t="shared" si="4"/>
        <v>#DIV/0!</v>
      </c>
    </row>
    <row r="31" spans="1:10" s="36" customFormat="1" ht="15" customHeight="1" x14ac:dyDescent="0.2">
      <c r="A31" s="74"/>
      <c r="B31" s="32" t="s">
        <v>17</v>
      </c>
      <c r="C31" s="32"/>
      <c r="D31" s="33">
        <f>SUM(D22:D30)</f>
        <v>0</v>
      </c>
      <c r="E31" s="34" t="e">
        <f t="array" ref="E31">SUM(ROUND((E22:E30),4))</f>
        <v>#DIV/0!</v>
      </c>
      <c r="F31" s="35"/>
      <c r="G31" s="80"/>
      <c r="H31" s="34" t="e">
        <f t="array" ref="H31">SUM(ROUND((H22:H30),4))</f>
        <v>#DIV/0!</v>
      </c>
      <c r="I31" s="34" t="e">
        <f t="array" ref="I31">SUM(ROUND((I22:I30),4))</f>
        <v>#DIV/0!</v>
      </c>
      <c r="J31" s="34" t="e">
        <f t="array" ref="J31">SUM(ROUND((J22:J30),4))</f>
        <v>#DIV/0!</v>
      </c>
    </row>
    <row r="32" spans="1:10" x14ac:dyDescent="0.2">
      <c r="A32" s="75"/>
      <c r="B32" s="15"/>
      <c r="C32" s="15"/>
      <c r="D32" s="15"/>
      <c r="E32" s="15"/>
      <c r="F32" s="15"/>
      <c r="G32" s="81"/>
      <c r="H32" s="15"/>
      <c r="I32" s="15"/>
      <c r="J32" s="15"/>
    </row>
    <row r="33" spans="1:12" ht="17.25" customHeight="1" x14ac:dyDescent="0.2">
      <c r="A33" s="18"/>
      <c r="B33" s="111" t="s">
        <v>63</v>
      </c>
      <c r="C33" s="15"/>
      <c r="D33" s="13"/>
      <c r="E33" s="12"/>
      <c r="F33" s="12"/>
      <c r="G33" s="84" t="s">
        <v>59</v>
      </c>
      <c r="H33" s="12"/>
      <c r="I33" s="27">
        <v>0.5</v>
      </c>
      <c r="J33" s="27" t="e">
        <f>1-SUM(J22:J30)</f>
        <v>#DIV/0!</v>
      </c>
    </row>
    <row r="34" spans="1:12" ht="14.25" customHeight="1" x14ac:dyDescent="0.2">
      <c r="A34" s="18"/>
      <c r="B34" s="145" t="s">
        <v>36</v>
      </c>
      <c r="C34" s="146"/>
      <c r="D34" s="15"/>
      <c r="E34" s="31" t="e">
        <f>E36-E37</f>
        <v>#DIV/0!</v>
      </c>
      <c r="F34" s="15"/>
      <c r="G34" s="85"/>
      <c r="H34" s="95" t="e">
        <f>H36-G37</f>
        <v>#DIV/0!</v>
      </c>
      <c r="I34" s="95" t="e">
        <f>I36-H37</f>
        <v>#DIV/0!</v>
      </c>
      <c r="J34" s="95" t="e">
        <f>J36-I37</f>
        <v>#DIV/0!</v>
      </c>
    </row>
    <row r="35" spans="1:12" ht="14.25" customHeight="1" x14ac:dyDescent="0.2">
      <c r="A35" s="75"/>
      <c r="B35" s="15"/>
      <c r="C35" s="15"/>
      <c r="D35" s="15"/>
      <c r="E35" s="15"/>
      <c r="F35" s="15"/>
      <c r="G35" s="81"/>
      <c r="H35" s="15"/>
      <c r="I35" s="15"/>
      <c r="J35" s="15"/>
    </row>
    <row r="36" spans="1:12" ht="14.25" thickBot="1" x14ac:dyDescent="0.25">
      <c r="A36" s="75"/>
      <c r="B36" s="147" t="s">
        <v>1</v>
      </c>
      <c r="C36" s="147"/>
      <c r="D36" s="29">
        <f>SUM(D31+D19)</f>
        <v>0</v>
      </c>
      <c r="E36" s="30" t="e">
        <f>SUM(E12:E18,E22:E30)</f>
        <v>#DIV/0!</v>
      </c>
      <c r="F36" s="31"/>
      <c r="G36" s="82"/>
      <c r="H36" s="47" t="e">
        <f>SUM(H22:H30,H33)</f>
        <v>#DIV/0!</v>
      </c>
      <c r="I36" s="47" t="e">
        <f>SUM(I22:I30,I33)</f>
        <v>#DIV/0!</v>
      </c>
      <c r="J36" s="47" t="e">
        <f>SUM(J22:J30,J33)</f>
        <v>#DIV/0!</v>
      </c>
    </row>
    <row r="37" spans="1:12" ht="14.25" hidden="1" customHeight="1" thickTop="1" x14ac:dyDescent="0.2">
      <c r="A37" s="44"/>
      <c r="B37" s="45"/>
      <c r="C37" s="128" t="s">
        <v>33</v>
      </c>
      <c r="D37" s="128"/>
      <c r="E37" s="46" t="e">
        <f>E19+E31</f>
        <v>#DIV/0!</v>
      </c>
      <c r="F37" s="42"/>
      <c r="G37" s="42" t="e">
        <f>H31+H33</f>
        <v>#DIV/0!</v>
      </c>
      <c r="H37" s="42" t="e">
        <f>I31+I33</f>
        <v>#DIV/0!</v>
      </c>
      <c r="I37" s="42" t="e">
        <f>J31+J33</f>
        <v>#DIV/0!</v>
      </c>
    </row>
    <row r="38" spans="1:12" ht="16.5" customHeight="1" thickTop="1" x14ac:dyDescent="0.2">
      <c r="C38" s="73" t="s">
        <v>48</v>
      </c>
      <c r="D38" s="72">
        <f>D36-C7</f>
        <v>0</v>
      </c>
    </row>
    <row r="39" spans="1:12" x14ac:dyDescent="0.2">
      <c r="B39" s="98" t="s">
        <v>79</v>
      </c>
      <c r="C39" s="65"/>
      <c r="D39" s="65"/>
      <c r="G39" s="87" t="s">
        <v>46</v>
      </c>
      <c r="I39" s="65"/>
      <c r="J39" s="65"/>
    </row>
    <row r="40" spans="1:12" x14ac:dyDescent="0.2">
      <c r="B40" s="62" t="s">
        <v>2</v>
      </c>
      <c r="C40" s="63"/>
      <c r="D40" s="37">
        <f>C7</f>
        <v>0</v>
      </c>
      <c r="G40" s="102" t="s">
        <v>41</v>
      </c>
      <c r="H40" s="103"/>
      <c r="J40" s="104" t="s">
        <v>0</v>
      </c>
    </row>
    <row r="41" spans="1:12" x14ac:dyDescent="0.2">
      <c r="B41" s="62" t="s">
        <v>9</v>
      </c>
      <c r="C41" s="63"/>
      <c r="D41" s="37">
        <f>I7</f>
        <v>0</v>
      </c>
      <c r="G41" s="148" t="s">
        <v>56</v>
      </c>
      <c r="H41" s="149"/>
      <c r="I41" s="150"/>
      <c r="J41" s="7">
        <v>0</v>
      </c>
    </row>
    <row r="42" spans="1:12" x14ac:dyDescent="0.2">
      <c r="B42" s="62" t="s">
        <v>21</v>
      </c>
      <c r="C42" s="63"/>
      <c r="D42" s="37">
        <f>+D41*0.4</f>
        <v>0</v>
      </c>
      <c r="G42" s="151"/>
      <c r="H42" s="152"/>
      <c r="I42" s="153"/>
      <c r="J42" s="7">
        <v>0</v>
      </c>
    </row>
    <row r="43" spans="1:12" ht="14.25" customHeight="1" x14ac:dyDescent="0.2">
      <c r="B43" s="64" t="s">
        <v>20</v>
      </c>
      <c r="C43" s="117" t="e">
        <f>D43/D42</f>
        <v>#DIV/0!</v>
      </c>
      <c r="D43" s="7">
        <f>0.9*D42</f>
        <v>0</v>
      </c>
      <c r="E43" s="99" t="e">
        <f>IF(C43&lt;0.9,"NB.Not 90%"," ")</f>
        <v>#DIV/0!</v>
      </c>
      <c r="G43" s="151"/>
      <c r="H43" s="152"/>
      <c r="I43" s="153"/>
      <c r="J43" s="7">
        <v>0</v>
      </c>
    </row>
    <row r="44" spans="1:12" ht="15" customHeight="1" x14ac:dyDescent="0.2">
      <c r="B44" s="62" t="s">
        <v>47</v>
      </c>
      <c r="C44" s="63"/>
      <c r="D44" s="37">
        <f>IF(J41=0,D22,J41)</f>
        <v>0</v>
      </c>
      <c r="G44" s="151"/>
      <c r="H44" s="152"/>
      <c r="I44" s="153"/>
      <c r="J44" s="7">
        <v>0</v>
      </c>
    </row>
    <row r="45" spans="1:12" x14ac:dyDescent="0.2">
      <c r="B45" s="62" t="s">
        <v>29</v>
      </c>
      <c r="C45" s="63"/>
      <c r="D45" s="71" t="e">
        <f>(D42+D44)/C7</f>
        <v>#DIV/0!</v>
      </c>
      <c r="G45" s="105" t="s">
        <v>40</v>
      </c>
      <c r="H45" s="106"/>
      <c r="I45" s="107"/>
      <c r="J45" s="108">
        <f>SUM(J41:J44)</f>
        <v>0</v>
      </c>
    </row>
    <row r="46" spans="1:12" ht="8.25" customHeight="1" x14ac:dyDescent="0.2">
      <c r="G46" s="112"/>
      <c r="H46" s="112"/>
      <c r="I46" s="112"/>
      <c r="J46" s="113"/>
    </row>
    <row r="47" spans="1:12" x14ac:dyDescent="0.2">
      <c r="B47" s="114" t="s">
        <v>64</v>
      </c>
      <c r="C47" s="115"/>
      <c r="D47" s="116" t="e">
        <f>SUMIF(G12:G35,"Australian",E12:E35)</f>
        <v>#DIV/0!</v>
      </c>
    </row>
    <row r="48" spans="1:12" x14ac:dyDescent="0.2">
      <c r="B48" s="114" t="s">
        <v>65</v>
      </c>
      <c r="C48" s="115"/>
      <c r="D48" s="116">
        <f>SUMIF(G12:G35,"Non-Australian",E12:E35)</f>
        <v>0</v>
      </c>
      <c r="E48" s="93" t="str">
        <f>IF(ISERROR(L48),"", IF(L48&lt;&gt;1,"Please check budget financed and country is chosen for all rows",""))</f>
        <v/>
      </c>
      <c r="L48" s="126" t="e">
        <f>ROUND(+D47,2)+ROUND(D48,2)</f>
        <v>#DIV/0!</v>
      </c>
    </row>
    <row r="49" spans="1:10" ht="12.75" customHeight="1" x14ac:dyDescent="0.2">
      <c r="A49" s="48"/>
      <c r="B49" s="114" t="s">
        <v>69</v>
      </c>
      <c r="C49" s="115"/>
      <c r="D49" s="116">
        <f>SUMIF(G22:G35,"Non-Australian",I22:I35)</f>
        <v>0</v>
      </c>
      <c r="G49" s="109"/>
      <c r="H49" s="109"/>
      <c r="I49" s="109"/>
    </row>
    <row r="50" spans="1:10" ht="12" customHeight="1" x14ac:dyDescent="0.2">
      <c r="A50" s="48"/>
      <c r="B50" s="114" t="s">
        <v>70</v>
      </c>
      <c r="C50" s="115"/>
      <c r="D50" s="116">
        <f>SUMIF(G22:G35,"Non-Australian",J22:J35)</f>
        <v>0</v>
      </c>
      <c r="G50" s="109"/>
      <c r="H50" s="109"/>
      <c r="I50" s="109"/>
    </row>
    <row r="51" spans="1:10" ht="5.25" customHeight="1" thickBot="1" x14ac:dyDescent="0.25">
      <c r="A51" s="48"/>
      <c r="B51" s="48"/>
      <c r="C51" s="48"/>
      <c r="D51" s="48"/>
      <c r="G51" s="109"/>
      <c r="H51" s="109"/>
      <c r="I51" s="109"/>
    </row>
    <row r="52" spans="1:10" ht="14.25" thickBot="1" x14ac:dyDescent="0.25">
      <c r="B52" s="86" t="str">
        <f>IF(D42&gt;0,"What is the name of the Offset cashflow lender? - Please provide the loan documentation :"," ")</f>
        <v xml:space="preserve"> </v>
      </c>
      <c r="C52" s="86"/>
      <c r="D52" s="86"/>
      <c r="E52" s="86"/>
      <c r="F52" s="86"/>
      <c r="G52" s="86"/>
      <c r="I52" s="124"/>
      <c r="J52" s="125"/>
    </row>
    <row r="53" spans="1:10" ht="9" customHeight="1" x14ac:dyDescent="0.2">
      <c r="B53" s="110"/>
      <c r="C53" s="14"/>
    </row>
    <row r="54" spans="1:10" ht="17.100000000000001" customHeight="1" x14ac:dyDescent="0.2">
      <c r="B54" s="38" t="s">
        <v>58</v>
      </c>
      <c r="C54" s="14"/>
    </row>
    <row r="55" spans="1:10" ht="12" customHeight="1" x14ac:dyDescent="0.2">
      <c r="B55" s="66" t="str">
        <f>B23</f>
        <v>Screen Canberra</v>
      </c>
      <c r="C55" s="67"/>
      <c r="D55" s="68"/>
      <c r="F55" s="41"/>
      <c r="G55" s="69" t="str">
        <f>B24</f>
        <v>Screen Queensland</v>
      </c>
      <c r="H55" s="70"/>
      <c r="I55" s="68"/>
      <c r="J55" s="120"/>
    </row>
    <row r="56" spans="1:10" ht="12.75" customHeight="1" x14ac:dyDescent="0.2">
      <c r="B56" s="154" t="s">
        <v>31</v>
      </c>
      <c r="C56" s="154"/>
      <c r="D56" s="39">
        <v>0</v>
      </c>
      <c r="F56" s="41"/>
      <c r="G56" s="154" t="s">
        <v>31</v>
      </c>
      <c r="H56" s="154"/>
      <c r="I56" s="39">
        <v>0</v>
      </c>
      <c r="J56" s="120"/>
    </row>
    <row r="57" spans="1:10" ht="12.75" customHeight="1" x14ac:dyDescent="0.2">
      <c r="B57" s="154" t="s">
        <v>49</v>
      </c>
      <c r="C57" s="154"/>
      <c r="D57" s="28" t="e">
        <f>D56/C7</f>
        <v>#DIV/0!</v>
      </c>
      <c r="F57" s="41"/>
      <c r="G57" s="154" t="s">
        <v>49</v>
      </c>
      <c r="H57" s="154"/>
      <c r="I57" s="28" t="e">
        <f>(I56)/C7</f>
        <v>#DIV/0!</v>
      </c>
    </row>
    <row r="58" spans="1:10" ht="12.75" customHeight="1" x14ac:dyDescent="0.2">
      <c r="B58" s="155" t="s">
        <v>44</v>
      </c>
      <c r="C58" s="156"/>
      <c r="D58" s="53">
        <f>D23</f>
        <v>0</v>
      </c>
      <c r="F58" s="41"/>
      <c r="G58" s="157" t="s">
        <v>44</v>
      </c>
      <c r="H58" s="157"/>
      <c r="I58" s="53">
        <f>D24</f>
        <v>0</v>
      </c>
    </row>
    <row r="59" spans="1:10" ht="12.75" customHeight="1" x14ac:dyDescent="0.2">
      <c r="B59" s="154" t="s">
        <v>42</v>
      </c>
      <c r="C59" s="154"/>
      <c r="D59" s="39">
        <v>0</v>
      </c>
      <c r="F59" s="41"/>
      <c r="G59" s="154" t="s">
        <v>42</v>
      </c>
      <c r="H59" s="154"/>
      <c r="I59" s="39">
        <v>0</v>
      </c>
      <c r="J59" s="121"/>
    </row>
    <row r="60" spans="1:10" ht="12.75" customHeight="1" x14ac:dyDescent="0.2">
      <c r="B60" s="154" t="s">
        <v>51</v>
      </c>
      <c r="C60" s="154"/>
      <c r="D60" s="77" t="e">
        <f>D56/(D58+D59)</f>
        <v>#DIV/0!</v>
      </c>
      <c r="F60" s="41"/>
      <c r="G60" s="154" t="s">
        <v>51</v>
      </c>
      <c r="H60" s="154"/>
      <c r="I60" s="77" t="e">
        <f>I56/(I58+I59)</f>
        <v>#DIV/0!</v>
      </c>
      <c r="J60" s="121"/>
    </row>
    <row r="61" spans="1:10" ht="12.75" customHeight="1" x14ac:dyDescent="0.2">
      <c r="B61" s="154" t="s">
        <v>53</v>
      </c>
      <c r="C61" s="154"/>
      <c r="D61" s="78" t="e">
        <f>(D58+D59)/D56</f>
        <v>#DIV/0!</v>
      </c>
      <c r="F61" s="41"/>
      <c r="G61" s="154" t="s">
        <v>53</v>
      </c>
      <c r="H61" s="154"/>
      <c r="I61" s="122" t="e">
        <f>(I58+I59)/I56</f>
        <v>#DIV/0!</v>
      </c>
      <c r="J61" s="119"/>
    </row>
    <row r="62" spans="1:10" ht="14.25" customHeight="1" x14ac:dyDescent="0.2">
      <c r="B62" s="110"/>
      <c r="C62" s="14"/>
      <c r="I62" s="123"/>
      <c r="J62" s="119"/>
    </row>
    <row r="63" spans="1:10" ht="37.5" customHeight="1" x14ac:dyDescent="0.2">
      <c r="A63" s="49" t="s">
        <v>18</v>
      </c>
      <c r="B63" s="161" t="s">
        <v>55</v>
      </c>
      <c r="C63" s="161"/>
      <c r="D63" s="161"/>
      <c r="E63" s="161"/>
      <c r="F63" s="161"/>
      <c r="G63" s="161"/>
      <c r="H63" s="161"/>
      <c r="I63" s="161"/>
      <c r="J63" s="161"/>
    </row>
    <row r="64" spans="1:10" ht="27.75" customHeight="1" x14ac:dyDescent="0.2">
      <c r="A64" s="49"/>
      <c r="B64" s="161" t="s">
        <v>80</v>
      </c>
      <c r="C64" s="161"/>
      <c r="D64" s="161"/>
      <c r="E64" s="161"/>
      <c r="F64" s="161"/>
      <c r="G64" s="161"/>
      <c r="H64" s="161"/>
      <c r="I64" s="161"/>
      <c r="J64" s="161"/>
    </row>
    <row r="65" spans="1:10" ht="27.75" customHeight="1" x14ac:dyDescent="0.2">
      <c r="A65" s="50"/>
      <c r="B65" s="158" t="s">
        <v>19</v>
      </c>
      <c r="C65" s="158"/>
      <c r="D65" s="158"/>
      <c r="E65" s="158"/>
      <c r="F65" s="158"/>
      <c r="G65" s="158"/>
      <c r="H65" s="158"/>
      <c r="I65" s="158"/>
      <c r="J65" s="158"/>
    </row>
    <row r="66" spans="1:10" x14ac:dyDescent="0.2">
      <c r="A66" s="51"/>
      <c r="B66" s="158" t="s">
        <v>16</v>
      </c>
      <c r="C66" s="159"/>
      <c r="D66" s="159"/>
      <c r="E66" s="159"/>
      <c r="F66" s="159"/>
      <c r="G66" s="159"/>
      <c r="H66" s="159"/>
      <c r="I66" s="159"/>
    </row>
    <row r="67" spans="1:10" x14ac:dyDescent="0.2">
      <c r="A67" s="51"/>
      <c r="B67" s="160" t="s">
        <v>35</v>
      </c>
      <c r="C67" s="160"/>
      <c r="D67" s="160"/>
      <c r="E67" s="160"/>
      <c r="F67" s="160"/>
      <c r="G67" s="160"/>
      <c r="H67" s="160"/>
      <c r="I67" s="160"/>
    </row>
    <row r="68" spans="1:10" x14ac:dyDescent="0.2">
      <c r="A68" s="51"/>
      <c r="B68" s="158" t="s">
        <v>34</v>
      </c>
      <c r="C68" s="158"/>
      <c r="D68" s="158"/>
      <c r="E68" s="158"/>
      <c r="F68" s="158"/>
      <c r="G68" s="158"/>
      <c r="H68" s="158"/>
      <c r="I68" s="158"/>
      <c r="J68" s="158"/>
    </row>
    <row r="69" spans="1:10" x14ac:dyDescent="0.2">
      <c r="B69" s="50" t="s">
        <v>45</v>
      </c>
      <c r="C69" s="50"/>
      <c r="D69" s="50"/>
      <c r="E69" s="50"/>
      <c r="F69" s="50"/>
      <c r="G69" s="50"/>
      <c r="H69" s="50"/>
      <c r="I69" s="50"/>
    </row>
    <row r="70" spans="1:10" x14ac:dyDescent="0.2">
      <c r="B70" s="51" t="s">
        <v>57</v>
      </c>
    </row>
  </sheetData>
  <sheetProtection formatCells="0" formatRows="0" insertRows="0" selectLockedCells="1"/>
  <dataConsolidate/>
  <mergeCells count="34">
    <mergeCell ref="B65:J65"/>
    <mergeCell ref="B66:I66"/>
    <mergeCell ref="B67:I67"/>
    <mergeCell ref="B68:J68"/>
    <mergeCell ref="B60:C60"/>
    <mergeCell ref="G60:H60"/>
    <mergeCell ref="B61:C61"/>
    <mergeCell ref="G61:H61"/>
    <mergeCell ref="B63:J63"/>
    <mergeCell ref="B64:J64"/>
    <mergeCell ref="B57:C57"/>
    <mergeCell ref="G57:H57"/>
    <mergeCell ref="B58:C58"/>
    <mergeCell ref="G58:H58"/>
    <mergeCell ref="B59:C59"/>
    <mergeCell ref="G59:H59"/>
    <mergeCell ref="G41:I41"/>
    <mergeCell ref="G42:I42"/>
    <mergeCell ref="G43:I43"/>
    <mergeCell ref="G44:I44"/>
    <mergeCell ref="B56:C56"/>
    <mergeCell ref="G56:H56"/>
    <mergeCell ref="C37:D37"/>
    <mergeCell ref="A1:I1"/>
    <mergeCell ref="A2:I2"/>
    <mergeCell ref="C5:E5"/>
    <mergeCell ref="I5:J5"/>
    <mergeCell ref="C7:D7"/>
    <mergeCell ref="I7:J7"/>
    <mergeCell ref="A9:A10"/>
    <mergeCell ref="B11:C11"/>
    <mergeCell ref="B21:C21"/>
    <mergeCell ref="B34:C34"/>
    <mergeCell ref="B36:C36"/>
  </mergeCells>
  <phoneticPr fontId="7" type="noConversion"/>
  <conditionalFormatting sqref="D36">
    <cfRule type="expression" dxfId="17" priority="9" stopIfTrue="1">
      <formula>$D$36&lt;$C$7</formula>
    </cfRule>
  </conditionalFormatting>
  <conditionalFormatting sqref="J33 E36 H36:J36 C43 D45 E43 E12:E19 H22:I22 I57 D57 E34 H34:J34 E22:E31 H23:J31">
    <cfRule type="expression" dxfId="16" priority="8" stopIfTrue="1">
      <formula>$C$7=0</formula>
    </cfRule>
  </conditionalFormatting>
  <conditionalFormatting sqref="D60:D61">
    <cfRule type="expression" dxfId="15" priority="7" stopIfTrue="1">
      <formula>$C$7=0</formula>
    </cfRule>
  </conditionalFormatting>
  <conditionalFormatting sqref="I60:I61">
    <cfRule type="expression" dxfId="14" priority="6" stopIfTrue="1">
      <formula>$C$7=0</formula>
    </cfRule>
  </conditionalFormatting>
  <conditionalFormatting sqref="I60:I61">
    <cfRule type="expression" dxfId="13" priority="5" stopIfTrue="1">
      <formula>$C$7=0</formula>
    </cfRule>
  </conditionalFormatting>
  <conditionalFormatting sqref="I60:I61">
    <cfRule type="expression" dxfId="12" priority="4" stopIfTrue="1">
      <formula>$C$7=0</formula>
    </cfRule>
  </conditionalFormatting>
  <conditionalFormatting sqref="D47:D50">
    <cfRule type="expression" dxfId="11" priority="3" stopIfTrue="1">
      <formula>$C$7=0</formula>
    </cfRule>
  </conditionalFormatting>
  <conditionalFormatting sqref="G36">
    <cfRule type="expression" dxfId="10" priority="2" stopIfTrue="1">
      <formula>$D$36&lt;$C$7</formula>
    </cfRule>
  </conditionalFormatting>
  <conditionalFormatting sqref="G19">
    <cfRule type="expression" dxfId="9" priority="1" stopIfTrue="1">
      <formula>$C$7=0</formula>
    </cfRule>
  </conditionalFormatting>
  <dataValidations count="3">
    <dataValidation type="list" allowBlank="1" showInputMessage="1" showErrorMessage="1" error="Please choose an origin" prompt="Please select origin" sqref="G26:G30 G33:G34 G12:G18">
      <formula1>$L$8:$L$10</formula1>
    </dataValidation>
    <dataValidation type="list" allowBlank="1" showInputMessage="1" showErrorMessage="1" prompt="Select a State film body" sqref="B24">
      <formula1>StateAgencies</formula1>
    </dataValidation>
    <dataValidation type="list" allowBlank="1" showInputMessage="1" showErrorMessage="1" prompt="Select a State film body" sqref="B23">
      <formula1>StateAgencies</formula1>
    </dataValidation>
  </dataValidations>
  <pageMargins left="0.43307086614173229" right="0.31496062992125984" top="0.35433070866141736" bottom="0.43307086614173229" header="0.19685039370078741" footer="0.27559055118110237"/>
  <pageSetup paperSize="9" scale="70" fitToHeight="0" orientation="portrait" cellComments="asDisplayed"/>
  <headerFooter alignWithMargins="0">
    <oddFooter>&amp;LVersion 12, December 2015&amp;C&amp;F</oddFooter>
  </headerFooter>
  <ignoredErrors>
    <ignoredError sqref="E12:E19 E22:E31 E34:E36 H22:J22 H31:J35 H23:I30 D45:D47" evalError="1"/>
    <ignoredError sqref="J23:J30" evalError="1" unlockedFormula="1"/>
    <ignoredError sqref="D27" unlockedFormula="1"/>
  </ignoredErrors>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zoomScale="91" zoomScaleNormal="85" zoomScaleSheetLayoutView="100" zoomScalePageLayoutView="85" workbookViewId="0">
      <selection activeCell="C5" sqref="C5:E5"/>
    </sheetView>
  </sheetViews>
  <sheetFormatPr defaultColWidth="11.42578125" defaultRowHeight="13.5" x14ac:dyDescent="0.2"/>
  <cols>
    <col min="1" max="1" width="10.42578125" style="1" customWidth="1"/>
    <col min="2" max="2" width="28.42578125" style="1" customWidth="1"/>
    <col min="3" max="3" width="10.85546875" style="1" customWidth="1"/>
    <col min="4" max="4" width="14.140625" style="1" customWidth="1"/>
    <col min="5" max="5" width="11.42578125" style="1" customWidth="1"/>
    <col min="6" max="6" width="1" style="1" customWidth="1"/>
    <col min="7" max="7" width="12" style="1" customWidth="1"/>
    <col min="8" max="8" width="16.140625" style="1" customWidth="1"/>
    <col min="9" max="9" width="13.7109375" style="1" customWidth="1"/>
    <col min="10" max="10" width="11.42578125" style="1" customWidth="1"/>
    <col min="11" max="11" width="11.7109375" style="1" customWidth="1"/>
    <col min="12" max="12" width="13.85546875" style="1" hidden="1" customWidth="1"/>
    <col min="13" max="16384" width="11.42578125" style="1"/>
  </cols>
  <sheetData>
    <row r="1" spans="1:12" ht="15.75" x14ac:dyDescent="0.25">
      <c r="A1" s="129" t="s">
        <v>54</v>
      </c>
      <c r="B1" s="130"/>
      <c r="C1" s="130"/>
      <c r="D1" s="130"/>
      <c r="E1" s="130"/>
      <c r="F1" s="130"/>
      <c r="G1" s="130"/>
      <c r="H1" s="130"/>
      <c r="I1" s="130"/>
    </row>
    <row r="2" spans="1:12" ht="18.75" customHeight="1" x14ac:dyDescent="0.2">
      <c r="A2" s="131" t="s">
        <v>52</v>
      </c>
      <c r="B2" s="131"/>
      <c r="C2" s="131"/>
      <c r="D2" s="131"/>
      <c r="E2" s="131"/>
      <c r="F2" s="131"/>
      <c r="G2" s="131"/>
      <c r="H2" s="131"/>
      <c r="I2" s="131"/>
    </row>
    <row r="3" spans="1:12" x14ac:dyDescent="0.2">
      <c r="A3" s="1" t="s">
        <v>50</v>
      </c>
    </row>
    <row r="4" spans="1:12" ht="9.75" customHeight="1" thickBot="1" x14ac:dyDescent="0.25"/>
    <row r="5" spans="1:12" ht="16.5" customHeight="1" thickBot="1" x14ac:dyDescent="0.25">
      <c r="B5" s="17" t="s">
        <v>10</v>
      </c>
      <c r="C5" s="132" t="s">
        <v>81</v>
      </c>
      <c r="D5" s="133"/>
      <c r="E5" s="134"/>
      <c r="F5" s="24"/>
      <c r="H5" s="25" t="s">
        <v>11</v>
      </c>
      <c r="I5" s="135" t="s">
        <v>90</v>
      </c>
      <c r="J5" s="136"/>
    </row>
    <row r="6" spans="1:12" ht="8.25" customHeight="1" thickBot="1" x14ac:dyDescent="0.25">
      <c r="A6" s="17"/>
      <c r="B6" s="23"/>
      <c r="C6" s="23"/>
      <c r="D6" s="23"/>
      <c r="E6" s="23"/>
      <c r="F6" s="24"/>
      <c r="G6" s="25"/>
      <c r="H6" s="23"/>
      <c r="I6" s="23"/>
    </row>
    <row r="7" spans="1:12" ht="26.25" customHeight="1" thickBot="1" x14ac:dyDescent="0.25">
      <c r="B7" s="17" t="s">
        <v>2</v>
      </c>
      <c r="C7" s="137">
        <v>5700000</v>
      </c>
      <c r="D7" s="138"/>
      <c r="E7" s="101"/>
      <c r="H7" s="101" t="s">
        <v>14</v>
      </c>
      <c r="I7" s="137">
        <v>5000000</v>
      </c>
      <c r="J7" s="138"/>
    </row>
    <row r="8" spans="1:12" ht="7.5" customHeight="1" x14ac:dyDescent="0.2">
      <c r="A8" s="2"/>
      <c r="B8" s="97"/>
      <c r="C8" s="97"/>
      <c r="D8" s="97"/>
      <c r="E8" s="97"/>
      <c r="F8" s="16"/>
      <c r="G8" s="16"/>
      <c r="I8" s="96"/>
      <c r="J8" s="96"/>
      <c r="L8" s="83" t="s">
        <v>62</v>
      </c>
    </row>
    <row r="9" spans="1:12" ht="51.75" customHeight="1" x14ac:dyDescent="0.2">
      <c r="A9" s="139" t="s">
        <v>91</v>
      </c>
      <c r="B9" s="90" t="s">
        <v>71</v>
      </c>
      <c r="C9" s="91" t="s">
        <v>37</v>
      </c>
      <c r="D9" s="91" t="s">
        <v>0</v>
      </c>
      <c r="E9" s="89" t="s">
        <v>3</v>
      </c>
      <c r="F9" s="92"/>
      <c r="G9" s="88" t="s">
        <v>61</v>
      </c>
      <c r="H9" s="79"/>
      <c r="I9" s="79"/>
      <c r="L9" s="83" t="s">
        <v>59</v>
      </c>
    </row>
    <row r="10" spans="1:12" ht="5.25" customHeight="1" x14ac:dyDescent="0.2">
      <c r="A10" s="140"/>
      <c r="B10" s="19"/>
      <c r="C10" s="20"/>
      <c r="D10" s="20"/>
      <c r="E10" s="21"/>
      <c r="F10" s="79"/>
      <c r="G10" s="79"/>
      <c r="H10" s="79"/>
      <c r="I10" s="79"/>
      <c r="L10" s="83" t="s">
        <v>60</v>
      </c>
    </row>
    <row r="11" spans="1:12" ht="15.75" customHeight="1" x14ac:dyDescent="0.2">
      <c r="A11" s="18"/>
      <c r="B11" s="141" t="s">
        <v>5</v>
      </c>
      <c r="C11" s="142"/>
      <c r="D11" s="4"/>
      <c r="E11" s="4"/>
      <c r="F11" s="79"/>
      <c r="G11" s="81"/>
      <c r="H11" s="79"/>
      <c r="I11" s="79"/>
      <c r="L11" s="1" t="s">
        <v>68</v>
      </c>
    </row>
    <row r="12" spans="1:12" x14ac:dyDescent="0.2">
      <c r="A12" s="18" t="s">
        <v>87</v>
      </c>
      <c r="B12" s="5" t="s">
        <v>82</v>
      </c>
      <c r="C12" s="6" t="s">
        <v>83</v>
      </c>
      <c r="D12" s="7">
        <v>250000</v>
      </c>
      <c r="E12" s="43">
        <f>D12/$C$7</f>
        <v>4.3859649122807015E-2</v>
      </c>
      <c r="F12" s="79"/>
      <c r="G12" s="84" t="s">
        <v>59</v>
      </c>
      <c r="H12" s="79"/>
      <c r="I12" s="79"/>
      <c r="L12" s="1" t="s">
        <v>66</v>
      </c>
    </row>
    <row r="13" spans="1:12" ht="15" customHeight="1" x14ac:dyDescent="0.2">
      <c r="A13" s="18" t="s">
        <v>87</v>
      </c>
      <c r="B13" s="5" t="s">
        <v>84</v>
      </c>
      <c r="C13" s="6" t="s">
        <v>8</v>
      </c>
      <c r="D13" s="7">
        <v>500000</v>
      </c>
      <c r="E13" s="43">
        <f t="shared" ref="E13:E18" si="0">D13/$C$7</f>
        <v>8.771929824561403E-2</v>
      </c>
      <c r="F13" s="79"/>
      <c r="G13" s="84" t="s">
        <v>60</v>
      </c>
      <c r="H13" s="79"/>
      <c r="I13" s="79"/>
      <c r="L13" s="1" t="s">
        <v>67</v>
      </c>
    </row>
    <row r="14" spans="1:12" x14ac:dyDescent="0.2">
      <c r="A14" s="18"/>
      <c r="B14" s="5" t="s">
        <v>76</v>
      </c>
      <c r="C14" s="6" t="s">
        <v>38</v>
      </c>
      <c r="D14" s="7">
        <v>0</v>
      </c>
      <c r="E14" s="43">
        <f t="shared" si="0"/>
        <v>0</v>
      </c>
      <c r="F14" s="79"/>
      <c r="G14" s="84" t="s">
        <v>62</v>
      </c>
      <c r="H14" s="79"/>
      <c r="I14" s="79"/>
    </row>
    <row r="15" spans="1:12" x14ac:dyDescent="0.2">
      <c r="A15" s="18"/>
      <c r="B15" s="5" t="s">
        <v>77</v>
      </c>
      <c r="C15" s="6"/>
      <c r="D15" s="7">
        <v>0</v>
      </c>
      <c r="E15" s="43">
        <f t="shared" si="0"/>
        <v>0</v>
      </c>
      <c r="F15" s="79"/>
      <c r="G15" s="84" t="s">
        <v>62</v>
      </c>
      <c r="H15" s="79"/>
      <c r="I15" s="79"/>
      <c r="L15" s="1" t="s">
        <v>66</v>
      </c>
    </row>
    <row r="16" spans="1:12" x14ac:dyDescent="0.2">
      <c r="A16" s="18"/>
      <c r="B16" s="5" t="s">
        <v>77</v>
      </c>
      <c r="C16" s="6"/>
      <c r="D16" s="7">
        <v>0</v>
      </c>
      <c r="E16" s="43">
        <f t="shared" si="0"/>
        <v>0</v>
      </c>
      <c r="F16" s="79"/>
      <c r="G16" s="84" t="s">
        <v>62</v>
      </c>
      <c r="H16" s="79"/>
      <c r="I16" s="79"/>
      <c r="L16" s="1" t="s">
        <v>67</v>
      </c>
    </row>
    <row r="17" spans="1:10" x14ac:dyDescent="0.2">
      <c r="A17" s="18"/>
      <c r="B17" s="5" t="s">
        <v>77</v>
      </c>
      <c r="C17" s="6"/>
      <c r="D17" s="7">
        <v>0</v>
      </c>
      <c r="E17" s="43">
        <f t="shared" si="0"/>
        <v>0</v>
      </c>
      <c r="F17" s="79"/>
      <c r="G17" s="84" t="s">
        <v>62</v>
      </c>
      <c r="H17" s="79"/>
      <c r="I17" s="79"/>
    </row>
    <row r="18" spans="1:10" x14ac:dyDescent="0.2">
      <c r="A18" s="18"/>
      <c r="B18" s="5" t="s">
        <v>77</v>
      </c>
      <c r="C18" s="6"/>
      <c r="D18" s="7">
        <v>0</v>
      </c>
      <c r="E18" s="43">
        <f t="shared" si="0"/>
        <v>0</v>
      </c>
      <c r="F18" s="79"/>
      <c r="G18" s="84" t="s">
        <v>62</v>
      </c>
      <c r="H18" s="79"/>
      <c r="I18" s="79"/>
    </row>
    <row r="19" spans="1:10" x14ac:dyDescent="0.2">
      <c r="A19" s="18"/>
      <c r="B19" s="3" t="s">
        <v>17</v>
      </c>
      <c r="C19" s="15"/>
      <c r="D19" s="26">
        <f>SUM(D12:D18)</f>
        <v>750000</v>
      </c>
      <c r="E19" s="27">
        <f t="array" ref="E19">SUM(ROUND((E12:E18),4))</f>
        <v>0.13159999999999999</v>
      </c>
      <c r="F19" s="79"/>
      <c r="G19" s="100"/>
      <c r="H19" s="79"/>
      <c r="I19" s="79"/>
    </row>
    <row r="20" spans="1:10" ht="10.5" customHeight="1" x14ac:dyDescent="0.2">
      <c r="A20" s="22"/>
      <c r="B20" s="8"/>
      <c r="C20" s="9"/>
      <c r="D20" s="10"/>
      <c r="E20" s="11"/>
      <c r="F20" s="79"/>
      <c r="G20" s="79"/>
      <c r="H20" s="79"/>
      <c r="I20" s="79"/>
    </row>
    <row r="21" spans="1:10" ht="49.5" customHeight="1" x14ac:dyDescent="0.2">
      <c r="A21" s="18"/>
      <c r="B21" s="143" t="s">
        <v>72</v>
      </c>
      <c r="C21" s="144"/>
      <c r="D21" s="88"/>
      <c r="E21" s="88"/>
      <c r="F21" s="88"/>
      <c r="G21" s="88" t="s">
        <v>61</v>
      </c>
      <c r="H21" s="89" t="s">
        <v>73</v>
      </c>
      <c r="I21" s="89" t="s">
        <v>4</v>
      </c>
      <c r="J21" s="89" t="s">
        <v>15</v>
      </c>
    </row>
    <row r="22" spans="1:10" ht="14.25" customHeight="1" x14ac:dyDescent="0.2">
      <c r="A22" s="18" t="s">
        <v>88</v>
      </c>
      <c r="B22" s="54" t="s">
        <v>12</v>
      </c>
      <c r="C22" s="55" t="s">
        <v>6</v>
      </c>
      <c r="D22" s="7">
        <v>1700000</v>
      </c>
      <c r="E22" s="27">
        <f>D22/$C$7</f>
        <v>0.2982456140350877</v>
      </c>
      <c r="F22" s="12"/>
      <c r="G22" s="84" t="s">
        <v>59</v>
      </c>
      <c r="H22" s="27">
        <f t="shared" ref="H22:H30" si="1">+D22/$D$31</f>
        <v>0.34343434343434343</v>
      </c>
      <c r="I22" s="27">
        <f t="shared" ref="I22:I30" si="2">(D22/$D$31)*0.5</f>
        <v>0.17171717171717171</v>
      </c>
      <c r="J22" s="27">
        <v>0.01</v>
      </c>
    </row>
    <row r="23" spans="1:10" x14ac:dyDescent="0.2">
      <c r="A23" s="18" t="s">
        <v>88</v>
      </c>
      <c r="B23" s="5" t="s">
        <v>22</v>
      </c>
      <c r="C23" s="6" t="s">
        <v>6</v>
      </c>
      <c r="D23" s="7">
        <v>500000</v>
      </c>
      <c r="E23" s="27">
        <f t="shared" ref="E23:E30" si="3">D23/$C$7</f>
        <v>8.771929824561403E-2</v>
      </c>
      <c r="F23" s="12"/>
      <c r="G23" s="84" t="s">
        <v>59</v>
      </c>
      <c r="H23" s="27">
        <f t="shared" si="1"/>
        <v>0.10101010101010101</v>
      </c>
      <c r="I23" s="27">
        <f t="shared" si="2"/>
        <v>5.0505050505050504E-2</v>
      </c>
      <c r="J23" s="94">
        <f t="shared" ref="J23:J30" si="4">+E23</f>
        <v>8.771929824561403E-2</v>
      </c>
    </row>
    <row r="24" spans="1:10" x14ac:dyDescent="0.2">
      <c r="A24" s="18" t="s">
        <v>87</v>
      </c>
      <c r="B24" s="5" t="s">
        <v>25</v>
      </c>
      <c r="C24" s="6" t="s">
        <v>6</v>
      </c>
      <c r="D24" s="7">
        <v>250000</v>
      </c>
      <c r="E24" s="27">
        <f t="shared" si="3"/>
        <v>4.3859649122807015E-2</v>
      </c>
      <c r="F24" s="12"/>
      <c r="G24" s="84" t="s">
        <v>59</v>
      </c>
      <c r="H24" s="27">
        <f t="shared" si="1"/>
        <v>5.0505050505050504E-2</v>
      </c>
      <c r="I24" s="27">
        <f t="shared" si="2"/>
        <v>2.5252525252525252E-2</v>
      </c>
      <c r="J24" s="94">
        <f t="shared" si="4"/>
        <v>4.3859649122807015E-2</v>
      </c>
    </row>
    <row r="25" spans="1:10" x14ac:dyDescent="0.2">
      <c r="A25" s="18"/>
      <c r="B25" s="57" t="s">
        <v>13</v>
      </c>
      <c r="C25" s="58" t="s">
        <v>6</v>
      </c>
      <c r="D25" s="59">
        <f>D43</f>
        <v>1800000</v>
      </c>
      <c r="E25" s="27">
        <f>D25/$C$7</f>
        <v>0.31578947368421051</v>
      </c>
      <c r="F25" s="12"/>
      <c r="G25" s="84" t="s">
        <v>59</v>
      </c>
      <c r="H25" s="27">
        <f t="shared" si="1"/>
        <v>0.36363636363636365</v>
      </c>
      <c r="I25" s="27">
        <f t="shared" si="2"/>
        <v>0.18181818181818182</v>
      </c>
      <c r="J25" s="94">
        <f t="shared" si="4"/>
        <v>0.31578947368421051</v>
      </c>
    </row>
    <row r="26" spans="1:10" x14ac:dyDescent="0.2">
      <c r="A26" s="18" t="s">
        <v>87</v>
      </c>
      <c r="B26" s="5" t="s">
        <v>39</v>
      </c>
      <c r="C26" s="6" t="s">
        <v>6</v>
      </c>
      <c r="D26" s="7">
        <v>375000</v>
      </c>
      <c r="E26" s="27">
        <f t="shared" si="3"/>
        <v>6.5789473684210523E-2</v>
      </c>
      <c r="F26" s="12"/>
      <c r="G26" s="84" t="s">
        <v>60</v>
      </c>
      <c r="H26" s="27">
        <f t="shared" si="1"/>
        <v>7.575757575757576E-2</v>
      </c>
      <c r="I26" s="27">
        <f t="shared" si="2"/>
        <v>3.787878787878788E-2</v>
      </c>
      <c r="J26" s="94">
        <f t="shared" si="4"/>
        <v>6.5789473684210523E-2</v>
      </c>
    </row>
    <row r="27" spans="1:10" ht="15" customHeight="1" x14ac:dyDescent="0.2">
      <c r="A27" s="18"/>
      <c r="B27" s="60" t="s">
        <v>43</v>
      </c>
      <c r="C27" s="56" t="s">
        <v>6</v>
      </c>
      <c r="D27" s="61">
        <f>J45</f>
        <v>0</v>
      </c>
      <c r="E27" s="27">
        <f t="shared" si="3"/>
        <v>0</v>
      </c>
      <c r="F27" s="12"/>
      <c r="G27" s="84" t="s">
        <v>59</v>
      </c>
      <c r="H27" s="27">
        <f t="shared" si="1"/>
        <v>0</v>
      </c>
      <c r="I27" s="27">
        <f t="shared" si="2"/>
        <v>0</v>
      </c>
      <c r="J27" s="94">
        <f t="shared" si="4"/>
        <v>0</v>
      </c>
    </row>
    <row r="28" spans="1:10" x14ac:dyDescent="0.2">
      <c r="A28" s="18" t="s">
        <v>87</v>
      </c>
      <c r="B28" s="5" t="s">
        <v>85</v>
      </c>
      <c r="C28" s="6" t="s">
        <v>6</v>
      </c>
      <c r="D28" s="7">
        <v>325000</v>
      </c>
      <c r="E28" s="27">
        <f t="shared" si="3"/>
        <v>5.701754385964912E-2</v>
      </c>
      <c r="F28" s="12"/>
      <c r="G28" s="84" t="s">
        <v>59</v>
      </c>
      <c r="H28" s="27">
        <f t="shared" si="1"/>
        <v>6.5656565656565663E-2</v>
      </c>
      <c r="I28" s="27">
        <f t="shared" si="2"/>
        <v>3.2828282828282832E-2</v>
      </c>
      <c r="J28" s="94">
        <f t="shared" si="4"/>
        <v>5.701754385964912E-2</v>
      </c>
    </row>
    <row r="29" spans="1:10" x14ac:dyDescent="0.2">
      <c r="A29" s="18"/>
      <c r="B29" s="5" t="s">
        <v>78</v>
      </c>
      <c r="C29" s="6" t="s">
        <v>6</v>
      </c>
      <c r="D29" s="7">
        <v>0</v>
      </c>
      <c r="E29" s="27">
        <f t="shared" si="3"/>
        <v>0</v>
      </c>
      <c r="F29" s="12"/>
      <c r="G29" s="84" t="s">
        <v>62</v>
      </c>
      <c r="H29" s="27">
        <f>+D29/$D$31</f>
        <v>0</v>
      </c>
      <c r="I29" s="27">
        <f t="shared" si="2"/>
        <v>0</v>
      </c>
      <c r="J29" s="94">
        <f t="shared" si="4"/>
        <v>0</v>
      </c>
    </row>
    <row r="30" spans="1:10" x14ac:dyDescent="0.2">
      <c r="A30" s="18"/>
      <c r="B30" s="5" t="s">
        <v>78</v>
      </c>
      <c r="C30" s="6" t="s">
        <v>6</v>
      </c>
      <c r="D30" s="7">
        <v>0</v>
      </c>
      <c r="E30" s="27">
        <f t="shared" si="3"/>
        <v>0</v>
      </c>
      <c r="F30" s="12"/>
      <c r="G30" s="84" t="s">
        <v>62</v>
      </c>
      <c r="H30" s="27">
        <f t="shared" si="1"/>
        <v>0</v>
      </c>
      <c r="I30" s="27">
        <f t="shared" si="2"/>
        <v>0</v>
      </c>
      <c r="J30" s="94">
        <f t="shared" si="4"/>
        <v>0</v>
      </c>
    </row>
    <row r="31" spans="1:10" s="36" customFormat="1" ht="15" customHeight="1" x14ac:dyDescent="0.2">
      <c r="A31" s="74"/>
      <c r="B31" s="32" t="s">
        <v>17</v>
      </c>
      <c r="C31" s="32"/>
      <c r="D31" s="33">
        <f>SUM(D22:D30)</f>
        <v>4950000</v>
      </c>
      <c r="E31" s="34">
        <f t="array" ref="E31">SUM(ROUND((E22:E30),4))</f>
        <v>0.86840000000000006</v>
      </c>
      <c r="F31" s="35"/>
      <c r="G31" s="80"/>
      <c r="H31" s="34">
        <f t="array" ref="H31">SUM(ROUND((H22:H30),4))</f>
        <v>1</v>
      </c>
      <c r="I31" s="34">
        <f t="array" ref="I31">SUM(ROUND((I22:I30),4))</f>
        <v>0.5</v>
      </c>
      <c r="J31" s="34">
        <f t="array" ref="J31">SUM(ROUND((J22:J30),4))</f>
        <v>0.58020000000000005</v>
      </c>
    </row>
    <row r="32" spans="1:10" x14ac:dyDescent="0.2">
      <c r="A32" s="75"/>
      <c r="B32" s="15"/>
      <c r="C32" s="15"/>
      <c r="D32" s="15"/>
      <c r="E32" s="15"/>
      <c r="F32" s="15"/>
      <c r="G32" s="81"/>
      <c r="H32" s="15"/>
      <c r="I32" s="15"/>
      <c r="J32" s="15"/>
    </row>
    <row r="33" spans="1:12" ht="17.25" customHeight="1" x14ac:dyDescent="0.2">
      <c r="A33" s="18"/>
      <c r="B33" s="111" t="s">
        <v>63</v>
      </c>
      <c r="C33" s="15"/>
      <c r="D33" s="13"/>
      <c r="E33" s="12"/>
      <c r="F33" s="12"/>
      <c r="G33" s="84" t="s">
        <v>59</v>
      </c>
      <c r="H33" s="12"/>
      <c r="I33" s="27">
        <v>0.5</v>
      </c>
      <c r="J33" s="27">
        <f>1-SUM(J22:J30)</f>
        <v>0.41982456140350888</v>
      </c>
    </row>
    <row r="34" spans="1:12" ht="14.25" customHeight="1" x14ac:dyDescent="0.2">
      <c r="A34" s="18"/>
      <c r="B34" s="145" t="s">
        <v>36</v>
      </c>
      <c r="C34" s="146"/>
      <c r="D34" s="15"/>
      <c r="E34" s="31">
        <f>E36-E37</f>
        <v>0</v>
      </c>
      <c r="F34" s="15"/>
      <c r="G34" s="85"/>
      <c r="H34" s="95">
        <f>H36-G37</f>
        <v>0</v>
      </c>
      <c r="I34" s="95">
        <f>I36-H37</f>
        <v>0</v>
      </c>
      <c r="J34" s="95">
        <f>J36-I37</f>
        <v>-2.4561403508815971E-5</v>
      </c>
    </row>
    <row r="35" spans="1:12" ht="14.25" customHeight="1" x14ac:dyDescent="0.2">
      <c r="A35" s="75"/>
      <c r="B35" s="15"/>
      <c r="C35" s="15"/>
      <c r="D35" s="15"/>
      <c r="E35" s="15"/>
      <c r="F35" s="15"/>
      <c r="G35" s="81"/>
      <c r="H35" s="15"/>
      <c r="I35" s="15"/>
      <c r="J35" s="15"/>
    </row>
    <row r="36" spans="1:12" ht="14.25" thickBot="1" x14ac:dyDescent="0.25">
      <c r="A36" s="75"/>
      <c r="B36" s="147" t="s">
        <v>1</v>
      </c>
      <c r="C36" s="147"/>
      <c r="D36" s="29">
        <f>SUM(D31+D19)</f>
        <v>5700000</v>
      </c>
      <c r="E36" s="30">
        <f>SUM(E12:E18,E22:E30)</f>
        <v>1</v>
      </c>
      <c r="F36" s="31"/>
      <c r="G36" s="82"/>
      <c r="H36" s="47">
        <f>SUM(H22:H30,H33)</f>
        <v>1</v>
      </c>
      <c r="I36" s="47">
        <f>SUM(I22:I30,I33)</f>
        <v>1</v>
      </c>
      <c r="J36" s="47">
        <f>SUM(J22:J30,J33)</f>
        <v>1</v>
      </c>
    </row>
    <row r="37" spans="1:12" ht="14.25" hidden="1" customHeight="1" thickTop="1" x14ac:dyDescent="0.2">
      <c r="A37" s="44"/>
      <c r="B37" s="45"/>
      <c r="C37" s="128" t="s">
        <v>33</v>
      </c>
      <c r="D37" s="128"/>
      <c r="E37" s="46">
        <f>E19+E31</f>
        <v>1</v>
      </c>
      <c r="F37" s="42"/>
      <c r="G37" s="42">
        <f>H31+H33</f>
        <v>1</v>
      </c>
      <c r="H37" s="42">
        <f>I31+I33</f>
        <v>1</v>
      </c>
      <c r="I37" s="42">
        <f>J31+J33</f>
        <v>1.0000245614035088</v>
      </c>
    </row>
    <row r="38" spans="1:12" ht="16.5" customHeight="1" thickTop="1" x14ac:dyDescent="0.2">
      <c r="C38" s="73" t="s">
        <v>48</v>
      </c>
      <c r="D38" s="72">
        <f>D36-C7</f>
        <v>0</v>
      </c>
    </row>
    <row r="39" spans="1:12" x14ac:dyDescent="0.2">
      <c r="B39" s="98" t="s">
        <v>79</v>
      </c>
      <c r="C39" s="65"/>
      <c r="D39" s="65"/>
      <c r="G39" s="87" t="s">
        <v>46</v>
      </c>
      <c r="I39" s="65"/>
      <c r="J39" s="65"/>
    </row>
    <row r="40" spans="1:12" x14ac:dyDescent="0.2">
      <c r="B40" s="62" t="s">
        <v>2</v>
      </c>
      <c r="C40" s="63"/>
      <c r="D40" s="37">
        <f>C7</f>
        <v>5700000</v>
      </c>
      <c r="G40" s="102" t="s">
        <v>41</v>
      </c>
      <c r="H40" s="103"/>
      <c r="J40" s="104" t="s">
        <v>0</v>
      </c>
    </row>
    <row r="41" spans="1:12" x14ac:dyDescent="0.2">
      <c r="B41" s="62" t="s">
        <v>9</v>
      </c>
      <c r="C41" s="63"/>
      <c r="D41" s="37">
        <f>I7</f>
        <v>5000000</v>
      </c>
      <c r="G41" s="148" t="s">
        <v>56</v>
      </c>
      <c r="H41" s="149"/>
      <c r="I41" s="150"/>
      <c r="J41" s="7">
        <v>0</v>
      </c>
    </row>
    <row r="42" spans="1:12" x14ac:dyDescent="0.2">
      <c r="B42" s="62" t="s">
        <v>21</v>
      </c>
      <c r="C42" s="63"/>
      <c r="D42" s="37">
        <f>+D41*0.4</f>
        <v>2000000</v>
      </c>
      <c r="G42" s="151"/>
      <c r="H42" s="152"/>
      <c r="I42" s="153"/>
      <c r="J42" s="7">
        <v>0</v>
      </c>
    </row>
    <row r="43" spans="1:12" ht="14.25" customHeight="1" x14ac:dyDescent="0.2">
      <c r="B43" s="64" t="s">
        <v>20</v>
      </c>
      <c r="C43" s="117">
        <f>D43/D42</f>
        <v>0.9</v>
      </c>
      <c r="D43" s="7">
        <f>0.9*D42</f>
        <v>1800000</v>
      </c>
      <c r="E43" s="99" t="str">
        <f>IF(C43&lt;0.9,"NB.Not 90%"," ")</f>
        <v xml:space="preserve"> </v>
      </c>
      <c r="G43" s="151"/>
      <c r="H43" s="152"/>
      <c r="I43" s="153"/>
      <c r="J43" s="7">
        <v>0</v>
      </c>
    </row>
    <row r="44" spans="1:12" ht="15" customHeight="1" x14ac:dyDescent="0.2">
      <c r="B44" s="62" t="s">
        <v>47</v>
      </c>
      <c r="C44" s="63"/>
      <c r="D44" s="37">
        <f>IF(J41=0,D22,J41)</f>
        <v>1700000</v>
      </c>
      <c r="G44" s="151"/>
      <c r="H44" s="152"/>
      <c r="I44" s="153"/>
      <c r="J44" s="7">
        <v>0</v>
      </c>
    </row>
    <row r="45" spans="1:12" x14ac:dyDescent="0.2">
      <c r="B45" s="62" t="s">
        <v>29</v>
      </c>
      <c r="C45" s="63"/>
      <c r="D45" s="71">
        <f>(D42+D44)/C7</f>
        <v>0.64912280701754388</v>
      </c>
      <c r="G45" s="105" t="s">
        <v>40</v>
      </c>
      <c r="H45" s="106"/>
      <c r="I45" s="107"/>
      <c r="J45" s="108">
        <f>SUM(J41:J44)</f>
        <v>0</v>
      </c>
    </row>
    <row r="46" spans="1:12" ht="8.25" customHeight="1" x14ac:dyDescent="0.2">
      <c r="G46" s="112"/>
      <c r="H46" s="112"/>
      <c r="I46" s="112"/>
      <c r="J46" s="113"/>
    </row>
    <row r="47" spans="1:12" x14ac:dyDescent="0.2">
      <c r="B47" s="114" t="s">
        <v>64</v>
      </c>
      <c r="C47" s="115"/>
      <c r="D47" s="116">
        <f>SUMIF(G12:G35,"Australian",E12:E35)</f>
        <v>0.84649122807017529</v>
      </c>
    </row>
    <row r="48" spans="1:12" x14ac:dyDescent="0.2">
      <c r="B48" s="114" t="s">
        <v>65</v>
      </c>
      <c r="C48" s="115"/>
      <c r="D48" s="116">
        <f>SUMIF(G12:G35,"Non-Australian",E12:E35)</f>
        <v>0.15350877192982454</v>
      </c>
      <c r="E48" s="93" t="str">
        <f>IF(ISERROR(L48),"", IF(L48&lt;&gt;1,"Please check budget financed and country is chosen for all rows",""))</f>
        <v/>
      </c>
      <c r="L48" s="126">
        <f>+ROUND(D47,2)+ROUND(D48,2)</f>
        <v>1</v>
      </c>
    </row>
    <row r="49" spans="1:10" ht="12.75" customHeight="1" x14ac:dyDescent="0.2">
      <c r="A49" s="48"/>
      <c r="B49" s="114" t="s">
        <v>69</v>
      </c>
      <c r="C49" s="115"/>
      <c r="D49" s="116">
        <f>SUMIF(G22:G35,"Non-Australian",I22:I35)</f>
        <v>3.787878787878788E-2</v>
      </c>
      <c r="G49" s="109"/>
      <c r="H49" s="109"/>
      <c r="I49" s="109"/>
    </row>
    <row r="50" spans="1:10" ht="12" customHeight="1" x14ac:dyDescent="0.2">
      <c r="A50" s="48"/>
      <c r="B50" s="114" t="s">
        <v>70</v>
      </c>
      <c r="C50" s="115"/>
      <c r="D50" s="116">
        <f>SUMIF(G22:G35,"Non-Australian",J22:J35)</f>
        <v>6.5789473684210523E-2</v>
      </c>
      <c r="G50" s="109"/>
      <c r="H50" s="109"/>
      <c r="I50" s="109"/>
    </row>
    <row r="51" spans="1:10" ht="5.25" customHeight="1" thickBot="1" x14ac:dyDescent="0.25">
      <c r="A51" s="48"/>
      <c r="B51" s="48"/>
      <c r="C51" s="48"/>
      <c r="D51" s="48"/>
      <c r="G51" s="109"/>
      <c r="H51" s="109"/>
      <c r="I51" s="109"/>
    </row>
    <row r="52" spans="1:10" ht="14.25" thickBot="1" x14ac:dyDescent="0.25">
      <c r="B52" s="86" t="str">
        <f>IF(D42&gt;0,"What is the name of the Offset cashflow lender? - Please provide the loan documentation :"," ")</f>
        <v>What is the name of the Offset cashflow lender? - Please provide the loan documentation :</v>
      </c>
      <c r="C52" s="86"/>
      <c r="D52" s="86"/>
      <c r="E52" s="86"/>
      <c r="F52" s="86"/>
      <c r="G52" s="86"/>
      <c r="I52" s="162" t="s">
        <v>89</v>
      </c>
      <c r="J52" s="163"/>
    </row>
    <row r="53" spans="1:10" ht="9" customHeight="1" x14ac:dyDescent="0.2">
      <c r="B53" s="110"/>
      <c r="C53" s="14"/>
    </row>
    <row r="54" spans="1:10" ht="17.100000000000001" customHeight="1" x14ac:dyDescent="0.2">
      <c r="B54" s="38" t="s">
        <v>58</v>
      </c>
      <c r="C54" s="14"/>
    </row>
    <row r="55" spans="1:10" ht="12" customHeight="1" x14ac:dyDescent="0.2">
      <c r="B55" s="66" t="str">
        <f>B23</f>
        <v>Screen NSW</v>
      </c>
      <c r="C55" s="67"/>
      <c r="D55" s="68"/>
      <c r="F55" s="41"/>
      <c r="G55" s="69" t="str">
        <f>B24</f>
        <v>Film Victoria</v>
      </c>
      <c r="H55" s="70"/>
      <c r="I55" s="68"/>
    </row>
    <row r="56" spans="1:10" ht="12.75" customHeight="1" x14ac:dyDescent="0.2">
      <c r="B56" s="154" t="s">
        <v>31</v>
      </c>
      <c r="C56" s="154"/>
      <c r="D56" s="39">
        <v>4000000</v>
      </c>
      <c r="F56" s="41"/>
      <c r="G56" s="154" t="s">
        <v>31</v>
      </c>
      <c r="H56" s="154"/>
      <c r="I56" s="40">
        <v>1200000</v>
      </c>
    </row>
    <row r="57" spans="1:10" ht="12.75" customHeight="1" x14ac:dyDescent="0.2">
      <c r="B57" s="154" t="s">
        <v>49</v>
      </c>
      <c r="C57" s="154"/>
      <c r="D57" s="28">
        <f>D56/C7</f>
        <v>0.70175438596491224</v>
      </c>
      <c r="F57" s="41"/>
      <c r="G57" s="154" t="s">
        <v>49</v>
      </c>
      <c r="H57" s="154"/>
      <c r="I57" s="28">
        <f>(I56)/C7</f>
        <v>0.21052631578947367</v>
      </c>
    </row>
    <row r="58" spans="1:10" ht="12.75" customHeight="1" x14ac:dyDescent="0.2">
      <c r="B58" s="155" t="s">
        <v>44</v>
      </c>
      <c r="C58" s="156"/>
      <c r="D58" s="52">
        <f>D23</f>
        <v>500000</v>
      </c>
      <c r="F58" s="41"/>
      <c r="G58" s="157" t="s">
        <v>44</v>
      </c>
      <c r="H58" s="157"/>
      <c r="I58" s="53">
        <f>D24</f>
        <v>250000</v>
      </c>
    </row>
    <row r="59" spans="1:10" ht="12.75" customHeight="1" x14ac:dyDescent="0.2">
      <c r="B59" s="154" t="s">
        <v>42</v>
      </c>
      <c r="C59" s="154"/>
      <c r="D59" s="39">
        <v>0</v>
      </c>
      <c r="F59" s="41"/>
      <c r="G59" s="154" t="s">
        <v>42</v>
      </c>
      <c r="H59" s="154"/>
      <c r="I59" s="40">
        <v>0</v>
      </c>
    </row>
    <row r="60" spans="1:10" ht="12.75" customHeight="1" x14ac:dyDescent="0.2">
      <c r="B60" s="154" t="s">
        <v>51</v>
      </c>
      <c r="C60" s="154"/>
      <c r="D60" s="76">
        <f>D56/(D58+D59)</f>
        <v>8</v>
      </c>
      <c r="F60" s="41"/>
      <c r="G60" s="154" t="s">
        <v>51</v>
      </c>
      <c r="H60" s="154"/>
      <c r="I60" s="118">
        <f>I56/(I58+I59)</f>
        <v>4.8</v>
      </c>
    </row>
    <row r="61" spans="1:10" ht="12.75" customHeight="1" x14ac:dyDescent="0.2">
      <c r="B61" s="154" t="s">
        <v>53</v>
      </c>
      <c r="C61" s="154"/>
      <c r="D61" s="78">
        <f>(D58+D59)/D56</f>
        <v>0.125</v>
      </c>
      <c r="F61" s="41"/>
      <c r="G61" s="154" t="s">
        <v>53</v>
      </c>
      <c r="H61" s="154"/>
      <c r="I61" s="78">
        <f>(I58+I59)/I56</f>
        <v>0.20833333333333334</v>
      </c>
    </row>
    <row r="62" spans="1:10" ht="14.25" customHeight="1" x14ac:dyDescent="0.2">
      <c r="B62" s="110"/>
      <c r="C62" s="14"/>
    </row>
    <row r="63" spans="1:10" ht="40.5" customHeight="1" x14ac:dyDescent="0.2">
      <c r="A63" s="49" t="s">
        <v>18</v>
      </c>
      <c r="B63" s="161" t="s">
        <v>55</v>
      </c>
      <c r="C63" s="161"/>
      <c r="D63" s="161"/>
      <c r="E63" s="161"/>
      <c r="F63" s="161"/>
      <c r="G63" s="161"/>
      <c r="H63" s="161"/>
      <c r="I63" s="161"/>
      <c r="J63" s="161"/>
    </row>
    <row r="64" spans="1:10" ht="27.75" customHeight="1" x14ac:dyDescent="0.2">
      <c r="A64" s="49"/>
      <c r="B64" s="161" t="s">
        <v>80</v>
      </c>
      <c r="C64" s="161"/>
      <c r="D64" s="161"/>
      <c r="E64" s="161"/>
      <c r="F64" s="161"/>
      <c r="G64" s="161"/>
      <c r="H64" s="161"/>
      <c r="I64" s="161"/>
      <c r="J64" s="161"/>
    </row>
    <row r="65" spans="1:10" ht="27.75" customHeight="1" x14ac:dyDescent="0.2">
      <c r="A65" s="50"/>
      <c r="B65" s="158" t="s">
        <v>19</v>
      </c>
      <c r="C65" s="158"/>
      <c r="D65" s="158"/>
      <c r="E65" s="158"/>
      <c r="F65" s="158"/>
      <c r="G65" s="158"/>
      <c r="H65" s="158"/>
      <c r="I65" s="158"/>
      <c r="J65" s="158"/>
    </row>
    <row r="66" spans="1:10" x14ac:dyDescent="0.2">
      <c r="A66" s="51"/>
      <c r="B66" s="158" t="s">
        <v>16</v>
      </c>
      <c r="C66" s="159"/>
      <c r="D66" s="159"/>
      <c r="E66" s="159"/>
      <c r="F66" s="159"/>
      <c r="G66" s="159"/>
      <c r="H66" s="159"/>
      <c r="I66" s="159"/>
    </row>
    <row r="67" spans="1:10" x14ac:dyDescent="0.2">
      <c r="A67" s="51"/>
      <c r="B67" s="160" t="s">
        <v>35</v>
      </c>
      <c r="C67" s="160"/>
      <c r="D67" s="160"/>
      <c r="E67" s="160"/>
      <c r="F67" s="160"/>
      <c r="G67" s="160"/>
      <c r="H67" s="160"/>
      <c r="I67" s="160"/>
    </row>
    <row r="68" spans="1:10" x14ac:dyDescent="0.2">
      <c r="A68" s="51"/>
      <c r="B68" s="158" t="s">
        <v>34</v>
      </c>
      <c r="C68" s="158"/>
      <c r="D68" s="158"/>
      <c r="E68" s="158"/>
      <c r="F68" s="158"/>
      <c r="G68" s="158"/>
      <c r="H68" s="158"/>
      <c r="I68" s="158"/>
      <c r="J68" s="158"/>
    </row>
    <row r="69" spans="1:10" x14ac:dyDescent="0.2">
      <c r="B69" s="50" t="s">
        <v>45</v>
      </c>
      <c r="C69" s="50"/>
      <c r="D69" s="50"/>
      <c r="E69" s="50"/>
      <c r="F69" s="50"/>
      <c r="G69" s="50"/>
      <c r="H69" s="50"/>
      <c r="I69" s="50"/>
    </row>
    <row r="70" spans="1:10" x14ac:dyDescent="0.2">
      <c r="B70" s="51" t="s">
        <v>57</v>
      </c>
    </row>
  </sheetData>
  <sheetProtection password="CF2B" sheet="1" formatCells="0" formatRows="0" insertRows="0" selectLockedCells="1"/>
  <mergeCells count="35">
    <mergeCell ref="B65:J65"/>
    <mergeCell ref="B66:I66"/>
    <mergeCell ref="B67:I67"/>
    <mergeCell ref="B68:J68"/>
    <mergeCell ref="B60:C60"/>
    <mergeCell ref="G60:H60"/>
    <mergeCell ref="B61:C61"/>
    <mergeCell ref="G61:H61"/>
    <mergeCell ref="B63:J63"/>
    <mergeCell ref="B64:J64"/>
    <mergeCell ref="B57:C57"/>
    <mergeCell ref="G57:H57"/>
    <mergeCell ref="B58:C58"/>
    <mergeCell ref="G58:H58"/>
    <mergeCell ref="B59:C59"/>
    <mergeCell ref="G59:H59"/>
    <mergeCell ref="B56:C56"/>
    <mergeCell ref="G56:H56"/>
    <mergeCell ref="A9:A10"/>
    <mergeCell ref="B11:C11"/>
    <mergeCell ref="B21:C21"/>
    <mergeCell ref="B34:C34"/>
    <mergeCell ref="B36:C36"/>
    <mergeCell ref="C37:D37"/>
    <mergeCell ref="G41:I41"/>
    <mergeCell ref="G42:I42"/>
    <mergeCell ref="G43:I43"/>
    <mergeCell ref="G44:I44"/>
    <mergeCell ref="I52:J52"/>
    <mergeCell ref="A1:I1"/>
    <mergeCell ref="A2:I2"/>
    <mergeCell ref="C5:E5"/>
    <mergeCell ref="I5:J5"/>
    <mergeCell ref="C7:D7"/>
    <mergeCell ref="I7:J7"/>
  </mergeCells>
  <phoneticPr fontId="7" type="noConversion"/>
  <conditionalFormatting sqref="D36">
    <cfRule type="expression" dxfId="8" priority="9" stopIfTrue="1">
      <formula>$D$36&lt;$C$7</formula>
    </cfRule>
  </conditionalFormatting>
  <conditionalFormatting sqref="J33 E36 H36:J36 C43 D45 E43 E12:E19 H22:I22 I57 D57:D58 E34 H34:J34 E22:E31 H23:J31">
    <cfRule type="expression" dxfId="7" priority="8" stopIfTrue="1">
      <formula>$C$7=0</formula>
    </cfRule>
  </conditionalFormatting>
  <conditionalFormatting sqref="D60:D61">
    <cfRule type="expression" dxfId="6" priority="7" stopIfTrue="1">
      <formula>$C$7=0</formula>
    </cfRule>
  </conditionalFormatting>
  <conditionalFormatting sqref="I60:I61">
    <cfRule type="expression" dxfId="5" priority="6" stopIfTrue="1">
      <formula>$C$7=0</formula>
    </cfRule>
  </conditionalFormatting>
  <conditionalFormatting sqref="I60:I61">
    <cfRule type="expression" dxfId="4" priority="5" stopIfTrue="1">
      <formula>$C$7=0</formula>
    </cfRule>
  </conditionalFormatting>
  <conditionalFormatting sqref="I60:I61">
    <cfRule type="expression" dxfId="3" priority="4" stopIfTrue="1">
      <formula>$C$7=0</formula>
    </cfRule>
  </conditionalFormatting>
  <conditionalFormatting sqref="D47:D50">
    <cfRule type="expression" dxfId="2" priority="3" stopIfTrue="1">
      <formula>$C$7=0</formula>
    </cfRule>
  </conditionalFormatting>
  <conditionalFormatting sqref="G36">
    <cfRule type="expression" dxfId="1" priority="2" stopIfTrue="1">
      <formula>$D$36&lt;$C$7</formula>
    </cfRule>
  </conditionalFormatting>
  <conditionalFormatting sqref="G19">
    <cfRule type="expression" dxfId="0" priority="1" stopIfTrue="1">
      <formula>$C$7=0</formula>
    </cfRule>
  </conditionalFormatting>
  <dataValidations count="2">
    <dataValidation type="list" allowBlank="1" showInputMessage="1" showErrorMessage="1" sqref="B23:B24">
      <formula1>StateAgencies</formula1>
    </dataValidation>
    <dataValidation type="list" allowBlank="1" showInputMessage="1" showErrorMessage="1" error="Please choose an origin" prompt="Please select origin" sqref="G26:G30 G33:G34 G12:G18">
      <formula1>$L$8:$L$10</formula1>
    </dataValidation>
  </dataValidations>
  <pageMargins left="0.43307086614173229" right="0.31496062992125984" top="0.35433070866141736" bottom="0.43307086614173229" header="0.19685039370078741" footer="0.27559055118110237"/>
  <pageSetup paperSize="9" scale="69" fitToHeight="0" orientation="portrait" cellComments="asDisplayed"/>
  <headerFooter alignWithMargins="0">
    <oddFooter>&amp;LVersion 12, December 2015&amp;C&amp;F</oddFooter>
  </headerFooter>
  <ignoredErrors>
    <ignoredError sqref="J23" unlockedFormula="1"/>
  </ignoredErrors>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11"/>
  <sheetViews>
    <sheetView workbookViewId="0">
      <selection activeCell="G1" sqref="G1"/>
    </sheetView>
  </sheetViews>
  <sheetFormatPr defaultColWidth="8.85546875" defaultRowHeight="12.75" x14ac:dyDescent="0.2"/>
  <cols>
    <col min="1" max="1" width="28" customWidth="1"/>
  </cols>
  <sheetData>
    <row r="1" spans="1:1" x14ac:dyDescent="0.2">
      <c r="A1" t="s">
        <v>26</v>
      </c>
    </row>
    <row r="2" spans="1:1" x14ac:dyDescent="0.2">
      <c r="A2" t="s">
        <v>32</v>
      </c>
    </row>
    <row r="3" spans="1:1" x14ac:dyDescent="0.2">
      <c r="A3" t="s">
        <v>92</v>
      </c>
    </row>
    <row r="4" spans="1:1" x14ac:dyDescent="0.2">
      <c r="A4" t="s">
        <v>30</v>
      </c>
    </row>
    <row r="5" spans="1:1" x14ac:dyDescent="0.2">
      <c r="A5" t="s">
        <v>23</v>
      </c>
    </row>
    <row r="6" spans="1:1" x14ac:dyDescent="0.2">
      <c r="A6" t="s">
        <v>24</v>
      </c>
    </row>
    <row r="7" spans="1:1" x14ac:dyDescent="0.2">
      <c r="A7" t="s">
        <v>94</v>
      </c>
    </row>
    <row r="8" spans="1:1" x14ac:dyDescent="0.2">
      <c r="A8" t="s">
        <v>27</v>
      </c>
    </row>
    <row r="9" spans="1:1" x14ac:dyDescent="0.2">
      <c r="A9" t="s">
        <v>28</v>
      </c>
    </row>
    <row r="10" spans="1:1" x14ac:dyDescent="0.2">
      <c r="A10" t="s">
        <v>93</v>
      </c>
    </row>
    <row r="11" spans="1:1" x14ac:dyDescent="0.2">
      <c r="A11" t="s">
        <v>95</v>
      </c>
    </row>
  </sheetData>
  <sheetProtection password="CF2B" sheet="1" objects="1" scenarios="1"/>
  <dataConsolidate/>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3</vt:i4>
      </vt:variant>
      <vt:variant>
        <vt:lpstr>Named Ranges</vt:lpstr>
      </vt:variant>
      <vt:variant>
        <vt:i4>8</vt:i4>
      </vt:variant>
    </vt:vector>
  </HeadingPairs>
  <TitlesOfParts>
    <vt:vector baseType="lpstr" size="11">
      <vt:lpstr>Finance plan</vt:lpstr>
      <vt:lpstr>EXAMPLE</vt:lpstr>
      <vt:lpstr>Do not delete this sheet</vt:lpstr>
      <vt:lpstr>EXAMPLE!Print_Area</vt:lpstr>
      <vt:lpstr>'Finance plan'!Print_Area</vt:lpstr>
      <vt:lpstr>State_agcy</vt:lpstr>
      <vt:lpstr>STATE_AGENCIES</vt:lpstr>
      <vt:lpstr>STATE_AGENCY</vt:lpstr>
      <vt:lpstr>State_agency__select</vt:lpstr>
      <vt:lpstr>StateAgcy</vt:lpstr>
      <vt:lpstr>StateAgencies</vt:lpstr>
    </vt:vector>
  </TitlesOfParts>
  <LinksUpToDate>false</LinksUpToDate>
  <SharedDoc>false</SharedDoc>
  <HyperlinkBase/>
  <HyperlinksChanged>false</HyperlinksChanged>
  <AppVersion>15.0300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