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externalLink+xml" PartName="/xl/externalLinks/externalLink10.xml"/>
  <Override ContentType="application/vnd.openxmlformats-officedocument.spreadsheetml.externalLink+xml" PartName="/xl/externalLinks/externalLink11.xml"/>
  <Override ContentType="application/vnd.openxmlformats-officedocument.spreadsheetml.externalLink+xml" PartName="/xl/externalLinks/externalLink1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0" windowWidth="16590" windowHeight="9195" tabRatio="564"/>
  </bookViews>
  <sheets>
    <sheet name="Operating Financial Plan" sheetId="2" r:id="rId1"/>
    <sheet name="CIP Financial Plan" sheetId="3" r:id="rId2"/>
    <sheet name="Resource Links" sheetId="4" r:id="rId3"/>
    <sheet name="Checklist" sheetId="5"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_w1" hidden="1">{"cxtransfer",#N/A,FALSE,"ReorgRevisted"}</definedName>
    <definedName name="___w2" hidden="1">{"cxtransfer",#N/A,FALSE,"ReorgRevisted"}</definedName>
    <definedName name="__w1" hidden="1">{"cxtransfer",#N/A,FALSE,"ReorgRevisted"}</definedName>
    <definedName name="__w2" hidden="1">{"cxtransfer",#N/A,FALSE,"ReorgRevisted"}</definedName>
    <definedName name="_00Salaries" localSheetId="0">#REF!</definedName>
    <definedName name="_00Salaries">#REF!</definedName>
    <definedName name="_01Salaries" localSheetId="0">#REF!</definedName>
    <definedName name="_01Salaries">#REF!</definedName>
    <definedName name="_02Salaries" localSheetId="0">#REF!</definedName>
    <definedName name="_02Salaries">#REF!</definedName>
    <definedName name="_03Salaries">'[1]Hourly Schedule'!$A$3:$K$102</definedName>
    <definedName name="_2005_IS_Budget_adjusted_by_Fiscal" localSheetId="0">#REF!</definedName>
    <definedName name="_2005_IS_Budget_adjusted_by_Fiscal">#REF!</definedName>
    <definedName name="_99Salaries" localSheetId="0">#REF!</definedName>
    <definedName name="_99Salaries">#REF!</definedName>
    <definedName name="_w1" hidden="1">{"cxtransfer",#N/A,FALSE,"ReorgRevisted"}</definedName>
    <definedName name="_w2" hidden="1">{"cxtransfer",#N/A,FALSE,"ReorgRevisted"}</definedName>
    <definedName name="a" hidden="1">{"Dis",#N/A,FALSE,"ReorgRevisted"}</definedName>
    <definedName name="aa" hidden="1">{"NonWhole",#N/A,FALSE,"ReorgRevisted"}</definedName>
    <definedName name="aaaaaaaa" hidden="1">{"Dis",#N/A,FALSE,"ReorgRevisted"}</definedName>
    <definedName name="ab" hidden="1">{"cxtransfer",#N/A,FALSE,"ReorgRevisted"}</definedName>
    <definedName name="abcd" hidden="1">{"cxtransfer",#N/A,FALSE,"ReorgRevisted"}</definedName>
    <definedName name="abcde" hidden="1">{"cxtransfer",#N/A,FALSE,"ReorgRevisted"}</definedName>
    <definedName name="actual" localSheetId="0">#REF!</definedName>
    <definedName name="actual">#REF!</definedName>
    <definedName name="ActualFundBalance" localSheetId="0">#REF!</definedName>
    <definedName name="ActualFundBalance">#REF!</definedName>
    <definedName name="AdoptedFundBalance" localSheetId="0">#REF!</definedName>
    <definedName name="AdoptedFundBalance">#REF!</definedName>
    <definedName name="AgencyContact">'[2]TOC Forms'!$C$57</definedName>
    <definedName name="agingtot" localSheetId="0">'[3]original TA contracts'!#REF!</definedName>
    <definedName name="agingtot">'[3]original TA contracts'!#REF!</definedName>
    <definedName name="all_other_reduction" localSheetId="0">'[4]2001 Final Target Reductions'!#REF!</definedName>
    <definedName name="all_other_reduction">'[4]2001 Final Target Reductions'!#REF!</definedName>
    <definedName name="AllocBasisTable2009">'[5]DCHS 07Tables for 09 Allocation'!$E$2:$P$3,'[5]DCHS 07Tables for 09 Allocation'!$B$4:$P$33</definedName>
    <definedName name="Appro" localSheetId="0">#REF!</definedName>
    <definedName name="Appro">#REF!</definedName>
    <definedName name="ApproUnitName">'[2]TOC Forms'!$C$59</definedName>
    <definedName name="April" localSheetId="0">#REF!,#REF!,#REF!,#REF!,#REF!,#REF!</definedName>
    <definedName name="April">#REF!,#REF!,#REF!,#REF!,#REF!,#REF!</definedName>
    <definedName name="ARMS08" localSheetId="0">#REF!</definedName>
    <definedName name="ARMS08">#REF!</definedName>
    <definedName name="asfda" hidden="1">{"NonWhole",#N/A,FALSE,"ReorgRevisted"}</definedName>
    <definedName name="August" localSheetId="0">#REF!,#REF!,#REF!,#REF!,#REF!,#REF!</definedName>
    <definedName name="August">#REF!,#REF!,#REF!,#REF!,#REF!,#REF!</definedName>
    <definedName name="av" hidden="1">{"NonWhole",#N/A,FALSE,"ReorgRevisted"}</definedName>
    <definedName name="b" hidden="1">{"Dis",#N/A,FALSE,"ReorgRevisted"}</definedName>
    <definedName name="bt" hidden="1">{"Dis",#N/A,FALSE,"ReorgRevisted"}</definedName>
    <definedName name="BTT" hidden="1">{"NonWhole",#N/A,FALSE,"ReorgRevisted"}</definedName>
    <definedName name="Budget_Codes">'[6]Replacement Analysis'!$B$8:$B$15</definedName>
    <definedName name="Carryover" localSheetId="0">#REF!</definedName>
    <definedName name="Carryover">#REF!</definedName>
    <definedName name="Cell" localSheetId="0">#REF!</definedName>
    <definedName name="Cell">#REF!</definedName>
    <definedName name="child" hidden="1">{"NonWhole",#N/A,FALSE,"ReorgRevisted"}</definedName>
    <definedName name="cj" hidden="1">{"Dis",#N/A,FALSE,"ReorgRevisted"}</definedName>
    <definedName name="cjp" hidden="1">{"cxtransfer",#N/A,FALSE,"ReorgRevisted"}</definedName>
    <definedName name="cjpf" hidden="1">{"Whole",#N/A,FALSE,"ReorgRevisted"}</definedName>
    <definedName name="cjpf1" hidden="1">{"Whole",#N/A,FALSE,"ReorgRevisted"}</definedName>
    <definedName name="COLA" localSheetId="0">#REF!</definedName>
    <definedName name="COLA">#REF!</definedName>
    <definedName name="ContactPhone">'[2]TOC Forms'!$C$58</definedName>
    <definedName name="Core_Business_Code">'[7]DATA Tables'!$A$39:$A$48</definedName>
    <definedName name="criminal" hidden="1">{"NonWhole",#N/A,FALSE,"ReorgRevisted"}</definedName>
    <definedName name="CSD_ERP" localSheetId="0">#REF!</definedName>
    <definedName name="CSD_ERP">#REF!</definedName>
    <definedName name="CSD_Reduction" localSheetId="0">'[4]2001 Final Target Reductions'!#REF!</definedName>
    <definedName name="CSD_Reduction">'[4]2001 Final Target Reductions'!#REF!</definedName>
    <definedName name="CSD_Total" localSheetId="0">#REF!</definedName>
    <definedName name="CSD_Total">#REF!</definedName>
    <definedName name="CSOCON">'[8]2011 DCHS (0935) Alloc 4-13ver1'!$R$38</definedName>
    <definedName name="CSOSAL">'[8]2011 DCHS (0935) Alloc 4-13ver1'!$R$16</definedName>
    <definedName name="CSOTOT">'[8]2011 DCHS (0935) Alloc 4-13ver1'!$R$60</definedName>
    <definedName name="CXAgncy09">'[9]09 REQ Sum Corrected 6-24-08'!$D$7:$D$9,'[9]09 REQ Sum Corrected 6-24-08'!$D$13,'[9]09 REQ Sum Corrected 6-24-08'!$D$17:$D$20</definedName>
    <definedName name="cxs" hidden="1">{"Whole",#N/A,FALSE,"ReorgRevisted"}</definedName>
    <definedName name="d" hidden="1">{"NonWhole",#N/A,FALSE,"ReorgRevisted"}</definedName>
    <definedName name="_xlnm.Database" localSheetId="0">#REF!</definedName>
    <definedName name="_xlnm.Database">#REF!</definedName>
    <definedName name="DCHS08ARMS" localSheetId="0">#REF!</definedName>
    <definedName name="DCHS08ARMS">#REF!</definedName>
    <definedName name="ddd.ext" hidden="1">{"NonWhole",#N/A,FALSE,"ReorgRevisted"}</definedName>
    <definedName name="DDD_ERP" localSheetId="0">#REF!</definedName>
    <definedName name="DDD_ERP">#REF!</definedName>
    <definedName name="DDD_Total" localSheetId="0">#REF!</definedName>
    <definedName name="DDD_Total">#REF!</definedName>
    <definedName name="December" localSheetId="0">#REF!,#REF!,#REF!,#REF!,#REF!,#REF!,#REF!</definedName>
    <definedName name="December">#REF!,#REF!,#REF!,#REF!,#REF!,#REF!,#REF!</definedName>
    <definedName name="Dept_Num_Code">'[7]DATA Tables'!$A$11:$A$26</definedName>
    <definedName name="Division_Code">'[7]DATA Tables'!$A$3:$A$7</definedName>
    <definedName name="DO_ERP" localSheetId="0">#REF!</definedName>
    <definedName name="DO_ERP">#REF!</definedName>
    <definedName name="DO_Total" localSheetId="0">#REF!</definedName>
    <definedName name="DO_Total">#REF!</definedName>
    <definedName name="donya" hidden="1">{"Whole",#N/A,FALSE,"ReorgRevisted"}</definedName>
    <definedName name="drop_down">'[10]Replacement Analysis'!$B$8:$B$27</definedName>
    <definedName name="efg" hidden="1">{"cxtransfer",#N/A,FALSE,"ReorgRevisted"}</definedName>
    <definedName name="EstimatedFundBalance" localSheetId="0">#REF!</definedName>
    <definedName name="EstimatedFundBalance">#REF!</definedName>
    <definedName name="Expenditures" localSheetId="0">#REF!</definedName>
    <definedName name="Expenditures">#REF!</definedName>
    <definedName name="FB_1363">'[8]2011 DCHS (0935) Alloc 4-13ver1'!$N$2</definedName>
    <definedName name="FB_1376">'[8]2011 DCHS (0935) Alloc 4-13ver1'!$Q$2</definedName>
    <definedName name="FB_6831">'[8]2011 DCHS (0935) Alloc 4-13ver1'!$J$2</definedName>
    <definedName name="FB_6832">'[8]2011 DCHS (0935) Alloc 4-13ver1'!$L$2</definedName>
    <definedName name="FB_6833">'[8]2011 DCHS (0935) Alloc 4-13ver1'!$O$1</definedName>
    <definedName name="February" localSheetId="0">#REF!,#REF!,#REF!,#REF!,#REF!,#REF!</definedName>
    <definedName name="February">#REF!,#REF!,#REF!,#REF!,#REF!,#REF!</definedName>
    <definedName name="Financial_Plan" localSheetId="0">#REF!</definedName>
    <definedName name="Financial_Plan">#REF!</definedName>
    <definedName name="FinPlan" hidden="1">{"Whole",#N/A,FALSE,"ReorgRevisted"}</definedName>
    <definedName name="FirstQOO" localSheetId="0">#REF!</definedName>
    <definedName name="FirstQOO">#REF!</definedName>
    <definedName name="Footnote" localSheetId="0">#REF!</definedName>
    <definedName name="Footnote">#REF!</definedName>
    <definedName name="form" hidden="1">{"Dis",#N/A,FALSE,"ReorgRevisted"}</definedName>
    <definedName name="Form3BB" hidden="1">{"cxtransfer",#N/A,FALSE,"ReorgRevisted"}</definedName>
    <definedName name="form4a" hidden="1">{"Dis",#N/A,FALSE,"ReorgRevisted"}</definedName>
    <definedName name="Form5" hidden="1">{"cxtransfer",#N/A,FALSE,"ReorgRevisted"}</definedName>
    <definedName name="FourthQOO" localSheetId="0">#REF!</definedName>
    <definedName name="FourthQOO">#REF!</definedName>
    <definedName name="fr" hidden="1">{"NonWhole",#N/A,FALSE,"ReorgRevisted"}</definedName>
    <definedName name="Friday1" localSheetId="0">#REF!,#REF!,#REF!,#REF!,#REF!,#REF!,#REF!,#REF!,#REF!,#REF!,#REF!,#REF!,#REF!,#REF!,#REF!,#REF!,#REF!,#REF!,#REF!,#REF!,#REF!</definedName>
    <definedName name="Friday1">#REF!,#REF!,#REF!,#REF!,#REF!,#REF!,#REF!,#REF!,#REF!,#REF!,#REF!,#REF!,#REF!,#REF!,#REF!,#REF!,#REF!,#REF!,#REF!,#REF!,#REF!</definedName>
    <definedName name="Friday2" localSheetId="0">#REF!,#REF!,#REF!,#REF!,#REF!,#REF!,#REF!,#REF!,#REF!,#REF!,#REF!,#REF!,#REF!,#REF!,#REF!,#REF!,#REF!,#REF!,#REF!,#REF!</definedName>
    <definedName name="Friday2">#REF!,#REF!,#REF!,#REF!,#REF!,#REF!,#REF!,#REF!,#REF!,#REF!,#REF!,#REF!,#REF!,#REF!,#REF!,#REF!,#REF!,#REF!,#REF!,#REF!</definedName>
    <definedName name="Friday3" localSheetId="0">#REF!,#REF!,#REF!,#REF!,#REF!,#REF!,#REF!,#REF!,#REF!,#REF!,#REF!,#REF!,#REF!,#REF!,#REF!,#REF!,#REF!,#REF!,#REF!,#REF!</definedName>
    <definedName name="Friday3">#REF!,#REF!,#REF!,#REF!,#REF!,#REF!,#REF!,#REF!,#REF!,#REF!,#REF!,#REF!,#REF!,#REF!,#REF!,#REF!,#REF!,#REF!,#REF!,#REF!</definedName>
    <definedName name="FS" hidden="1">{"Dis",#N/A,FALSE,"ReorgRevisted"}</definedName>
    <definedName name="Fund_Dept">'[2]TOC Forms'!$C$56</definedName>
    <definedName name="Fund_Source_Code">'[7]DATA Tables'!$A$140:$A$150</definedName>
    <definedName name="gg" hidden="1">{"Dis",#N/A,FALSE,"ReorgRevisted"}</definedName>
    <definedName name="Goal_Code">'[7]DATA Tables'!$A$30:$A$35</definedName>
    <definedName name="GRNCON">'[8]2011 DCHS (0935) Alloc 4-13ver1'!$R$44</definedName>
    <definedName name="GRNSAL">'[8]2011 DCHS (0935) Alloc 4-13ver1'!$R$22</definedName>
    <definedName name="GRNTOT">'[8]2011 DCHS (0935) Alloc 4-13ver1'!$R$66</definedName>
    <definedName name="HOFMIDDCON">'[8]2011 DCHS (0935) Alloc 4-13ver1'!$R$47</definedName>
    <definedName name="HOFMIDDSAL">'[8]2011 DCHS (0935) Alloc 4-13ver1'!$R$25</definedName>
    <definedName name="HOFMIDDTOT">'[8]2011 DCHS (0935) Alloc 4-13ver1'!$R$69</definedName>
    <definedName name="housingtot" localSheetId="0">'[3]original TA contracts'!#REF!</definedName>
    <definedName name="housingtot">'[3]original TA contracts'!#REF!</definedName>
    <definedName name="human_service_reduction" localSheetId="0">'[4]2001 Final Target Reductions'!#REF!</definedName>
    <definedName name="human_service_reduction">'[4]2001 Final Target Reductions'!#REF!</definedName>
    <definedName name="iii" hidden="1">{"Dis",#N/A,FALSE,"ReorgRevisted"}</definedName>
    <definedName name="inn" hidden="1">{"NonWhole",#N/A,FALSE,"ReorgRevisted"}</definedName>
    <definedName name="January" localSheetId="0">#REF!,#REF!,#REF!,#REF!,#REF!,#REF!</definedName>
    <definedName name="January">#REF!,#REF!,#REF!,#REF!,#REF!,#REF!</definedName>
    <definedName name="JKBPons" localSheetId="0">#REF!</definedName>
    <definedName name="JKBPons">#REF!</definedName>
    <definedName name="July" localSheetId="0">#REF!,#REF!,#REF!,#REF!,#REF!,#REF!</definedName>
    <definedName name="July">#REF!,#REF!,#REF!,#REF!,#REF!,#REF!</definedName>
    <definedName name="June" localSheetId="0">#REF!,#REF!,#REF!,#REF!,#REF!,#REF!</definedName>
    <definedName name="June">#REF!,#REF!,#REF!,#REF!,#REF!,#REF!</definedName>
    <definedName name="k" hidden="1">{"NonWhole",#N/A,FALSE,"ReorgRevisted"}</definedName>
    <definedName name="kk" hidden="1">{"cxtransfer",#N/A,FALSE,"ReorgRevisted"}</definedName>
    <definedName name="LSJ_reduction" localSheetId="0">'[4]2001 Final Target Reductions'!#REF!</definedName>
    <definedName name="LSJ_reduction">'[4]2001 Final Target Reductions'!#REF!</definedName>
    <definedName name="mandatory_adds" localSheetId="0">'[4]2001 Final Target Reductions'!#REF!</definedName>
    <definedName name="mandatory_adds">'[4]2001 Final Target Reductions'!#REF!</definedName>
    <definedName name="March" localSheetId="0">#REF!,#REF!,#REF!,#REF!,#REF!,#REF!</definedName>
    <definedName name="March">#REF!,#REF!,#REF!,#REF!,#REF!,#REF!</definedName>
    <definedName name="May" localSheetId="0">#REF!,#REF!,#REF!,#REF!,#REF!,#REF!</definedName>
    <definedName name="May">#REF!,#REF!,#REF!,#REF!,#REF!,#REF!</definedName>
    <definedName name="mental" hidden="1">{"NonWhole",#N/A,FALSE,"ReorgRevisted"}</definedName>
    <definedName name="MHCADSD_ERP" localSheetId="0">#REF!</definedName>
    <definedName name="MHCADSD_ERP">#REF!</definedName>
    <definedName name="MHCADSD_Total" localSheetId="0">#REF!</definedName>
    <definedName name="MHCADSD_Total">#REF!</definedName>
    <definedName name="MIDDCON">'[8]2011 DCHS (0935) Alloc 4-13ver1'!$R$34</definedName>
    <definedName name="MIDDSAL">'[8]2011 DCHS (0935) Alloc 4-13ver1'!$R$12</definedName>
    <definedName name="MIDDSCON">'[8]2011 DCHS (0935) Alloc 4-13'!$R$49</definedName>
    <definedName name="MIDDSSAL">'[8]2011 DCHS (0935) Alloc 4-13'!$R$26</definedName>
    <definedName name="MIDDSTOT">'[8]2011 DCHS (0935) Alloc 4-13'!$R$72</definedName>
    <definedName name="MIDDTOTBUD">'[8]2011 DCHS (0935) Alloc 4-13ver1'!$R$56</definedName>
    <definedName name="Monthly_Ind_Ins">58.01</definedName>
    <definedName name="Monthly_Medical">1142</definedName>
    <definedName name="November" localSheetId="0">#REF!,#REF!,#REF!,#REF!,#REF!,#REF!</definedName>
    <definedName name="November">#REF!,#REF!,#REF!,#REF!,#REF!,#REF!</definedName>
    <definedName name="NT191a" localSheetId="0">#REF!</definedName>
    <definedName name="NT191a">#REF!</definedName>
    <definedName name="NT191b" localSheetId="0">#REF!</definedName>
    <definedName name="NT191b">#REF!</definedName>
    <definedName name="NT192a" localSheetId="0">#REF!</definedName>
    <definedName name="NT192a">#REF!</definedName>
    <definedName name="NT192b" localSheetId="0">#REF!</definedName>
    <definedName name="NT192b">#REF!</definedName>
    <definedName name="NT193a" localSheetId="0">#REF!</definedName>
    <definedName name="NT193a">#REF!</definedName>
    <definedName name="NT193b" localSheetId="0">#REF!</definedName>
    <definedName name="NT193b">#REF!</definedName>
    <definedName name="NTXIX1a" localSheetId="0">#REF!</definedName>
    <definedName name="NTXIX1a">#REF!</definedName>
    <definedName name="NTXIX1b" localSheetId="0">#REF!</definedName>
    <definedName name="NTXIX1b">#REF!</definedName>
    <definedName name="NTXIX2a" localSheetId="0">#REF!</definedName>
    <definedName name="NTXIX2a">#REF!</definedName>
    <definedName name="NTXIX2b" localSheetId="0">#REF!</definedName>
    <definedName name="NTXIX2b">#REF!</definedName>
    <definedName name="NTXIX3a" localSheetId="0">#REF!</definedName>
    <definedName name="NTXIX3a">#REF!</definedName>
    <definedName name="NTXIX3b" localSheetId="0">#REF!</definedName>
    <definedName name="NTXIX3b">#REF!</definedName>
    <definedName name="ob" hidden="1">{"cxtransfer",#N/A,FALSE,"ReorgRevisted"}</definedName>
    <definedName name="October" localSheetId="0">#REF!,#REF!,#REF!,#REF!,#REF!,#REF!</definedName>
    <definedName name="October">#REF!,#REF!,#REF!,#REF!,#REF!,#REF!</definedName>
    <definedName name="OPD_ERP" localSheetId="0">#REF!</definedName>
    <definedName name="OPD_ERP">#REF!</definedName>
    <definedName name="OPD_ERP_Direct" localSheetId="0">#REF!</definedName>
    <definedName name="OPD_ERP_Direct">#REF!</definedName>
    <definedName name="OPD_Total" localSheetId="0">#REF!</definedName>
    <definedName name="OPD_Total">#REF!</definedName>
    <definedName name="OPDMIDDCON">'[8]2011 DCHS (0935) Alloc 4-13'!$R$48</definedName>
    <definedName name="OPDMIDDSAL">'[8]2011 DCHS (0935) Alloc 4-13'!$R$25</definedName>
    <definedName name="OPDMIDDTOT">'[8]2011 DCHS (0935) Alloc 4-13'!$R$71</definedName>
    <definedName name="Other" localSheetId="0">#REF!</definedName>
    <definedName name="Other">#REF!</definedName>
    <definedName name="outcomes" localSheetId="0">#REF!</definedName>
    <definedName name="outcomes">#REF!</definedName>
    <definedName name="overhead_reduction" localSheetId="0">'[4]2001 Final Target Reductions'!#REF!</definedName>
    <definedName name="overhead_reduction">'[4]2001 Final Target Reductions'!#REF!</definedName>
    <definedName name="p" hidden="1">{"Dis",#N/A,FALSE,"ReorgRevisted"}</definedName>
    <definedName name="PERS_Percent">0.0613</definedName>
    <definedName name="_xlnm.Print_Area" localSheetId="3">Checklist!$A$1:$A$21</definedName>
    <definedName name="_xlnm.Print_Area" localSheetId="1">'CIP Financial Plan'!$A$1:$H$43</definedName>
    <definedName name="_xlnm.Print_Area" localSheetId="0">'Operating Financial Plan'!$A$1:$H$47</definedName>
    <definedName name="_xlnm.Print_Area" localSheetId="2">'Resource Links'!$A$1:$A$18</definedName>
    <definedName name="Program_Area_Code">'[7]DATA Tables'!$A$52:$A$136</definedName>
    <definedName name="Projected2FundBalance" localSheetId="0">#REF!</definedName>
    <definedName name="Projected2FundBalance">#REF!</definedName>
    <definedName name="Projected3FundBalance" localSheetId="0">#REF!</definedName>
    <definedName name="Projected3FundBalance">#REF!</definedName>
    <definedName name="ProjectedFundBalance" localSheetId="0">#REF!</definedName>
    <definedName name="ProjectedFundBalance">#REF!</definedName>
    <definedName name="ProposalTitle" localSheetId="0">#REF!</definedName>
    <definedName name="ProposalTitle">#REF!</definedName>
    <definedName name="ProposedExpenditure" localSheetId="0">#REF!</definedName>
    <definedName name="ProposedExpenditure">#REF!</definedName>
    <definedName name="ProposedRevenue" localSheetId="0">#REF!</definedName>
    <definedName name="ProposedRevenue">#REF!</definedName>
    <definedName name="PSQExp" localSheetId="0">#REF!</definedName>
    <definedName name="PSQExp">#REF!</definedName>
    <definedName name="PSQFTEs" localSheetId="0">#REF!</definedName>
    <definedName name="PSQFTEs">#REF!</definedName>
    <definedName name="PSQRev" localSheetId="0">#REF!</definedName>
    <definedName name="PSQRev">#REF!</definedName>
    <definedName name="PSQTLTs" localSheetId="0">#REF!</definedName>
    <definedName name="PSQTLTs">#REF!</definedName>
    <definedName name="qqq" hidden="1">{"Dis",#N/A,FALSE,"ReorgRevisted"}</definedName>
    <definedName name="qqqqq" hidden="1">{"Dis",#N/A,FALSE,"ReorgRevisted"}</definedName>
    <definedName name="Qry01_02_03Exp" localSheetId="0">#REF!</definedName>
    <definedName name="Qry01_02_03Exp">#REF!</definedName>
    <definedName name="re" hidden="1">{"Dis",#N/A,FALSE,"ReorgRevisted"}</definedName>
    <definedName name="RefAdopted" localSheetId="0">#REF!</definedName>
    <definedName name="RefAdopted">#REF!</definedName>
    <definedName name="RefAppro" localSheetId="0">#REF!</definedName>
    <definedName name="RefAppro">#REF!</definedName>
    <definedName name="Reference">[11]Appro_Sections!$B$7:$N$137</definedName>
    <definedName name="References" localSheetId="0">#REF!</definedName>
    <definedName name="References">#REF!</definedName>
    <definedName name="RefFTEs" localSheetId="0">#REF!</definedName>
    <definedName name="RefFTEs">#REF!</definedName>
    <definedName name="RefFundExp" localSheetId="0">#REF!</definedName>
    <definedName name="RefFundExp">#REF!</definedName>
    <definedName name="RefFundRev" localSheetId="0">#REF!</definedName>
    <definedName name="RefFundRev">#REF!</definedName>
    <definedName name="rename" hidden="1">{"NonWhole",#N/A,FALSE,"ReorgRevisted"}</definedName>
    <definedName name="Revenue_Percent_Exemption" localSheetId="0">'[4]2001 Final Target Reductions'!#REF!</definedName>
    <definedName name="Revenue_Percent_Exemption">'[4]2001 Final Target Reductions'!#REF!</definedName>
    <definedName name="Revenues" localSheetId="0">#REF!</definedName>
    <definedName name="Revenues">#REF!</definedName>
    <definedName name="rod" hidden="1">{"NonWhole",#N/A,FALSE,"ReorgRevisted"}</definedName>
    <definedName name="sad" hidden="1">{"NonWhole",#N/A,FALSE,"ReorgRevisted"}</definedName>
    <definedName name="sdd" hidden="1">{"NonWhole",#N/A,FALSE,"ReorgRevisted"}</definedName>
    <definedName name="SecondQOO" localSheetId="0">#REF!</definedName>
    <definedName name="SecondQOO">#REF!</definedName>
    <definedName name="September" localSheetId="0">#REF!,#REF!,#REF!,#REF!,#REF!,#REF!</definedName>
    <definedName name="September">#REF!,#REF!,#REF!,#REF!,#REF!,#REF!</definedName>
    <definedName name="Service_Code">'[7]DATA Tables'!$A$154:$A$158</definedName>
    <definedName name="sick.sick" hidden="1">{"Whole",#N/A,FALSE,"ReorgRevisted"}</definedName>
    <definedName name="sod" hidden="1">{"NonWhole",#N/A,FALSE,"ReorgRevisted"}</definedName>
    <definedName name="Sort_Area" localSheetId="0">#REF!</definedName>
    <definedName name="Sort_Area">#REF!</definedName>
    <definedName name="SSI_Excess">0.0145</definedName>
    <definedName name="SSI_Max">102000</definedName>
    <definedName name="SSI_Percent">0.062</definedName>
    <definedName name="Staff_Months" localSheetId="0">#REF!</definedName>
    <definedName name="Staff_Months">#REF!</definedName>
    <definedName name="steps" hidden="1">{"cxtransfer",#N/A,FALSE,"ReorgRevisted"}</definedName>
    <definedName name="Supplemental" localSheetId="0">#REF!</definedName>
    <definedName name="Supplemental">#REF!</definedName>
    <definedName name="T191a" localSheetId="0">#REF!</definedName>
    <definedName name="T191a">#REF!</definedName>
    <definedName name="T191b" localSheetId="0">#REF!</definedName>
    <definedName name="T191b">#REF!</definedName>
    <definedName name="T192a" localSheetId="0">#REF!</definedName>
    <definedName name="T192a">#REF!</definedName>
    <definedName name="T192b" localSheetId="0">#REF!</definedName>
    <definedName name="T192b">#REF!</definedName>
    <definedName name="T193a" localSheetId="0">#REF!</definedName>
    <definedName name="T193a">#REF!</definedName>
    <definedName name="T193b" localSheetId="0">#REF!</definedName>
    <definedName name="T193b">#REF!</definedName>
    <definedName name="Table" localSheetId="0">#REF!</definedName>
    <definedName name="Table">#REF!</definedName>
    <definedName name="test">'[12]DATA Tables'!$A$37:$A$46</definedName>
    <definedName name="Text1" localSheetId="0">#REF!,#REF!,#REF!,#REF!,#REF!,#REF!,#REF!,#REF!,#REF!,#REF!,#REF!,#REF!</definedName>
    <definedName name="Text1">#REF!,#REF!,#REF!,#REF!,#REF!,#REF!,#REF!,#REF!,#REF!,#REF!,#REF!,#REF!</definedName>
    <definedName name="Text2" localSheetId="0">#REF!,#REF!,#REF!,#REF!,#REF!,#REF!,#REF!,#REF!,#REF!,#REF!,#REF!,#REF!</definedName>
    <definedName name="Text2">#REF!,#REF!,#REF!,#REF!,#REF!,#REF!,#REF!,#REF!,#REF!,#REF!,#REF!,#REF!</definedName>
    <definedName name="Text3" localSheetId="0">#REF!,#REF!,#REF!,#REF!,#REF!,#REF!,#REF!,#REF!,#REF!,#REF!</definedName>
    <definedName name="Text3">#REF!,#REF!,#REF!,#REF!,#REF!,#REF!,#REF!,#REF!,#REF!,#REF!</definedName>
    <definedName name="Text4" localSheetId="0">#REF!,#REF!,#REF!,#REF!,#REF!,#REF!,#REF!,#REF!,#REF!,#REF!,#REF!,#REF!,#REF!,#REF!</definedName>
    <definedName name="Text4">#REF!,#REF!,#REF!,#REF!,#REF!,#REF!,#REF!,#REF!,#REF!,#REF!,#REF!,#REF!,#REF!,#REF!</definedName>
    <definedName name="ThirdQOO" localSheetId="0">#REF!</definedName>
    <definedName name="ThirdQOO">#REF!</definedName>
    <definedName name="Total_PSQ" localSheetId="0">'[4]2001 Final Target Reductions'!#REF!</definedName>
    <definedName name="Total_PSQ">'[4]2001 Final Target Reductions'!#REF!</definedName>
    <definedName name="TotalAPPN">'[8]2011 DCHS (0935) Alloc 4-13ver1'!$E$103</definedName>
    <definedName name="TotalREQ">'[8]2011 DCHS (0935) Alloc 4-13ver1'!$R$2</definedName>
    <definedName name="TXIX1a" localSheetId="0">#REF!</definedName>
    <definedName name="TXIX1a">#REF!</definedName>
    <definedName name="TXIX1b" localSheetId="0">#REF!</definedName>
    <definedName name="TXIX1b">#REF!</definedName>
    <definedName name="TXIX2a" localSheetId="0">#REF!</definedName>
    <definedName name="TXIX2a">#REF!</definedName>
    <definedName name="TXIX2b" localSheetId="0">#REF!</definedName>
    <definedName name="TXIX2b">#REF!</definedName>
    <definedName name="TXIX3a" localSheetId="0">#REF!</definedName>
    <definedName name="TXIX3a">#REF!</definedName>
    <definedName name="TXIX3b" localSheetId="0">#REF!</definedName>
    <definedName name="TXIX3b">#REF!</definedName>
    <definedName name="usertable" localSheetId="0">#REF!</definedName>
    <definedName name="usertable">#REF!</definedName>
    <definedName name="v" hidden="1">{"cxtransfer",#N/A,FALSE,"ReorgRevisted"}</definedName>
    <definedName name="w" hidden="1">{"Dis",#N/A,FALSE,"ReorgRevisted"}</definedName>
    <definedName name="wa" hidden="1">{"Dis",#N/A,FALSE,"ReorgRevisted"}</definedName>
    <definedName name="waa" hidden="1">{"Dis",#N/A,FALSE,"ReorgRevisted"}</definedName>
    <definedName name="Wednesday1" localSheetId="0">#REF!,#REF!,#REF!,#REF!,#REF!,#REF!,#REF!,#REF!,#REF!,#REF!,#REF!,#REF!,#REF!,#REF!,#REF!,#REF!,#REF!,#REF!,#REF!,#REF!,#REF!,#REF!,#REF!,#REF!,#REF!,#REF!,#REF!,#REF!,#REF!,#REF!,#REF!,#REF!,#REF!,#REF!,#REF!,#REF!,#REF! #REF!</definedName>
    <definedName name="Wednesday1">#REF!,#REF!,#REF!,#REF!,#REF!,#REF!,#REF!,#REF!,#REF!,#REF!,#REF!,#REF!,#REF!,#REF!,#REF!,#REF!,#REF!,#REF!,#REF!,#REF!,#REF!,#REF!,#REF!,#REF!,#REF!,#REF!,#REF!,#REF!,#REF!,#REF!,#REF!,#REF!,#REF!,#REF!,#REF!,#REF!,#REF! #REF!</definedName>
    <definedName name="Wednesday2" localSheetId="0">#REF!,#REF!,#REF!,#REF!,#REF!,#REF!,#REF!,#REF!,#REF!,#REF!,#REF!,#REF!,#REF!,#REF!,#REF!,#REF!,#REF!,#REF!,#REF!,#REF!,#REF!</definedName>
    <definedName name="Wednesday2">#REF!,#REF!,#REF!,#REF!,#REF!,#REF!,#REF!,#REF!,#REF!,#REF!,#REF!,#REF!,#REF!,#REF!,#REF!,#REF!,#REF!,#REF!,#REF!,#REF!,#REF!</definedName>
    <definedName name="wrn.CX." hidden="1">{"cxtransfer",#N/A,FALSE,"ReorgRevisted"}</definedName>
    <definedName name="wrn.NonWholeReport." hidden="1">{"NonWhole",#N/A,FALSE,"ReorgRevisted"}</definedName>
    <definedName name="wrn.RprtDis." hidden="1">{"Dis",#N/A,FALSE,"ReorgRevisted"}</definedName>
    <definedName name="wrn.WholeReport." hidden="1">{"Whole",#N/A,FALSE,"ReorgRevisted"}</definedName>
    <definedName name="ws" hidden="1">{"Dis",#N/A,FALSE,"ReorgRevisted"}</definedName>
    <definedName name="x" hidden="1">{"cxtransfer",#N/A,FALSE,"ReorgRevisted"}</definedName>
    <definedName name="xls" hidden="1">{"cxtransfer",#N/A,FALSE,"ReorgRevisted"}</definedName>
    <definedName name="xxx" hidden="1">{"Dis",#N/A,FALSE,"ReorgRevisted"}</definedName>
    <definedName name="y" hidden="1">{"cxtransfer",#N/A,FALSE,"ReorgRevisted"}</definedName>
    <definedName name="year" localSheetId="0">#REF!</definedName>
    <definedName name="year">#REF!</definedName>
    <definedName name="yes" hidden="1">{"Dis",#N/A,FALSE,"ReorgRevisted"}</definedName>
    <definedName name="yr" localSheetId="0">#REF!</definedName>
    <definedName name="yr">#REF!</definedName>
    <definedName name="za" hidden="1">{"cxtransfer",#N/A,FALSE,"ReorgRevisted"}</definedName>
    <definedName name="zz" hidden="1">{"Dis",#N/A,FALSE,"ReorgRevisted"}</definedName>
    <definedName name="zzz" hidden="1">{"cxtransfer",#N/A,FALSE,"ReorgRevisted"}</definedName>
  </definedNames>
  <calcPr calcId="145621"/>
</workbook>
</file>

<file path=xl/calcChain.xml><?xml version="1.0" encoding="utf-8"?>
<calcChain xmlns="http://schemas.openxmlformats.org/spreadsheetml/2006/main">
  <c r="D7" i="2" l="1"/>
  <c r="E13" i="2"/>
  <c r="E14" i="2"/>
  <c r="E12" i="2"/>
  <c r="E11" i="2"/>
  <c r="E7" i="2"/>
  <c r="F7" i="2"/>
  <c r="F13" i="2"/>
  <c r="H28" i="2"/>
  <c r="G28" i="2"/>
  <c r="F28" i="2"/>
  <c r="D28" i="2"/>
  <c r="E28" i="2"/>
  <c r="D18" i="2"/>
  <c r="C28" i="2"/>
  <c r="C15" i="3"/>
  <c r="D15" i="3"/>
  <c r="E15" i="3"/>
  <c r="F14" i="3"/>
  <c r="F15" i="3"/>
  <c r="G15" i="3"/>
  <c r="H15" i="3"/>
  <c r="C9" i="2"/>
  <c r="C24" i="2"/>
  <c r="C18" i="2"/>
  <c r="C23" i="2"/>
  <c r="B9" i="2"/>
  <c r="B18" i="2"/>
  <c r="B23" i="2"/>
  <c r="D9" i="2"/>
  <c r="D23" i="2"/>
  <c r="M7" i="2"/>
  <c r="J7" i="2"/>
  <c r="K7" i="2"/>
  <c r="B21" i="3"/>
  <c r="C17" i="3"/>
  <c r="E17" i="3"/>
  <c r="G17" i="3"/>
  <c r="B15" i="3"/>
  <c r="B17" i="3"/>
  <c r="D17" i="3"/>
  <c r="B11" i="3"/>
  <c r="C11" i="3"/>
  <c r="D11" i="3"/>
  <c r="E11" i="3"/>
  <c r="F11" i="3"/>
  <c r="G11" i="3"/>
  <c r="H11" i="3"/>
  <c r="J26" i="3"/>
  <c r="C21" i="3"/>
  <c r="D21" i="3"/>
  <c r="E21" i="3"/>
  <c r="F21" i="3"/>
  <c r="G21" i="3"/>
  <c r="H21" i="3"/>
  <c r="N7" i="3"/>
  <c r="N8" i="3"/>
  <c r="N9" i="3"/>
  <c r="N13" i="3"/>
  <c r="N16" i="3"/>
  <c r="N19" i="3"/>
  <c r="N20" i="3"/>
  <c r="N25" i="3"/>
  <c r="N26" i="3"/>
  <c r="N27" i="3"/>
  <c r="M7" i="3"/>
  <c r="M8" i="3"/>
  <c r="M9" i="3"/>
  <c r="M13" i="3"/>
  <c r="M16" i="3"/>
  <c r="M19" i="3"/>
  <c r="M20" i="3"/>
  <c r="M25" i="3"/>
  <c r="M26" i="3"/>
  <c r="M27" i="3"/>
  <c r="K7" i="3"/>
  <c r="K8" i="3"/>
  <c r="K9" i="3"/>
  <c r="K13" i="3"/>
  <c r="K16" i="3"/>
  <c r="K19" i="3"/>
  <c r="K20" i="3"/>
  <c r="K25" i="3"/>
  <c r="K26" i="3"/>
  <c r="K27" i="3"/>
  <c r="J7" i="3"/>
  <c r="J8" i="3"/>
  <c r="J9" i="3"/>
  <c r="J13" i="3"/>
  <c r="J16" i="3"/>
  <c r="J19" i="3"/>
  <c r="J20" i="3"/>
  <c r="J25" i="3"/>
  <c r="J27" i="3"/>
  <c r="M26" i="2"/>
  <c r="B22" i="3"/>
  <c r="C22" i="3"/>
  <c r="F17" i="3"/>
  <c r="M21" i="3"/>
  <c r="N21" i="3"/>
  <c r="J21" i="3"/>
  <c r="K21" i="3"/>
  <c r="N7" i="2"/>
  <c r="K26" i="2"/>
  <c r="N26" i="2"/>
  <c r="N19" i="2"/>
  <c r="N11" i="2"/>
  <c r="M29" i="2"/>
  <c r="M28" i="2"/>
  <c r="M27" i="2"/>
  <c r="M19" i="2"/>
  <c r="M11" i="2"/>
  <c r="K19" i="2"/>
  <c r="K11" i="2"/>
  <c r="J29" i="2"/>
  <c r="J28" i="2"/>
  <c r="J27" i="2"/>
  <c r="J26" i="2"/>
  <c r="J19" i="2"/>
  <c r="J11" i="2"/>
  <c r="M21" i="2"/>
  <c r="H9" i="2"/>
  <c r="N21" i="2"/>
  <c r="J21" i="2"/>
  <c r="K21" i="2"/>
  <c r="E23" i="2"/>
  <c r="F23" i="2"/>
  <c r="G23" i="2"/>
  <c r="H23" i="2"/>
  <c r="H18" i="2"/>
  <c r="G18" i="2"/>
  <c r="F18" i="2"/>
  <c r="M18" i="2"/>
  <c r="E18" i="2"/>
  <c r="K18" i="2"/>
  <c r="E9" i="2"/>
  <c r="F9" i="2"/>
  <c r="G9" i="2"/>
  <c r="C28" i="3"/>
  <c r="D24" i="3"/>
  <c r="B24" i="3"/>
  <c r="B28" i="3"/>
  <c r="H24" i="3"/>
  <c r="H17" i="3"/>
  <c r="B30" i="3"/>
  <c r="B32" i="3"/>
  <c r="D5" i="3"/>
  <c r="D22" i="3"/>
  <c r="D28" i="3"/>
  <c r="K24" i="3"/>
  <c r="J24" i="3"/>
  <c r="K15" i="3"/>
  <c r="M11" i="3"/>
  <c r="N11" i="3"/>
  <c r="C30" i="3"/>
  <c r="C32" i="3"/>
  <c r="M14" i="3"/>
  <c r="N14" i="3"/>
  <c r="J14" i="3"/>
  <c r="K14" i="3"/>
  <c r="E5" i="3"/>
  <c r="E22" i="3"/>
  <c r="J17" i="3"/>
  <c r="F5" i="3"/>
  <c r="F22" i="3"/>
  <c r="H28" i="3"/>
  <c r="F24" i="3"/>
  <c r="G24" i="3"/>
  <c r="G28" i="3"/>
  <c r="K17" i="3"/>
  <c r="D30" i="3"/>
  <c r="D32" i="3"/>
  <c r="F28" i="3"/>
  <c r="F30" i="3"/>
  <c r="M24" i="3"/>
  <c r="N24" i="3"/>
  <c r="J11" i="3"/>
  <c r="K11" i="3"/>
  <c r="N15" i="3"/>
  <c r="M17" i="3"/>
  <c r="N17" i="3"/>
  <c r="M15" i="3"/>
  <c r="J15" i="3"/>
  <c r="K28" i="3"/>
  <c r="J28" i="3"/>
  <c r="K5" i="3"/>
  <c r="J5" i="3"/>
  <c r="N5" i="3"/>
  <c r="M5" i="3"/>
  <c r="M28" i="3"/>
  <c r="N28" i="3"/>
  <c r="F32" i="3"/>
  <c r="N30" i="3"/>
  <c r="M30" i="3"/>
  <c r="N22" i="3"/>
  <c r="M22" i="3"/>
  <c r="K22" i="3"/>
  <c r="J22" i="3"/>
  <c r="G5" i="3"/>
  <c r="G22" i="3"/>
  <c r="H5" i="3"/>
  <c r="H22" i="3"/>
  <c r="K30" i="3"/>
  <c r="J30" i="3"/>
  <c r="N32" i="3"/>
  <c r="M32" i="3"/>
  <c r="G30" i="3"/>
  <c r="G32" i="3"/>
  <c r="K32" i="3"/>
  <c r="J32" i="3"/>
  <c r="H30" i="3"/>
  <c r="H32" i="3"/>
  <c r="C30" i="2"/>
  <c r="B30" i="2"/>
  <c r="H30" i="2"/>
  <c r="G30" i="2"/>
  <c r="F30" i="2"/>
  <c r="D30" i="2"/>
  <c r="N30" i="2"/>
  <c r="E30" i="2"/>
  <c r="K30" i="2"/>
  <c r="M9" i="2"/>
  <c r="J23" i="2"/>
  <c r="M30" i="2"/>
  <c r="N18" i="2"/>
  <c r="N9" i="2"/>
  <c r="J18" i="2"/>
  <c r="J30" i="2"/>
  <c r="M23" i="2"/>
  <c r="K23" i="2"/>
  <c r="N23" i="2"/>
  <c r="J9" i="2"/>
  <c r="K9" i="2"/>
  <c r="C32" i="2"/>
  <c r="C34" i="2"/>
  <c r="B24" i="2"/>
  <c r="B32" i="2"/>
  <c r="B34" i="2"/>
  <c r="D5" i="2"/>
  <c r="D24" i="2"/>
  <c r="D32" i="2"/>
  <c r="D34" i="2"/>
  <c r="E5" i="2"/>
  <c r="F5" i="2"/>
  <c r="F24" i="2"/>
  <c r="J5" i="2"/>
  <c r="K5" i="2"/>
  <c r="E24" i="2"/>
  <c r="E32" i="2"/>
  <c r="J32" i="2"/>
  <c r="M5" i="2"/>
  <c r="N5" i="2"/>
  <c r="G5" i="2"/>
  <c r="G24" i="2"/>
  <c r="F32" i="2"/>
  <c r="F34" i="2"/>
  <c r="N24" i="2"/>
  <c r="M24" i="2"/>
  <c r="J24" i="2"/>
  <c r="E34" i="2"/>
  <c r="K34" i="2"/>
  <c r="K24" i="2"/>
  <c r="K32" i="2"/>
  <c r="M34" i="2"/>
  <c r="N34" i="2"/>
  <c r="M32" i="2"/>
  <c r="N32" i="2"/>
  <c r="G32" i="2"/>
  <c r="G34" i="2"/>
  <c r="H5" i="2"/>
  <c r="H24" i="2"/>
  <c r="J34" i="2"/>
  <c r="H32" i="2"/>
  <c r="H34" i="2"/>
</calcChain>
</file>

<file path=xl/sharedStrings.xml><?xml version="1.0" encoding="utf-8"?>
<sst xmlns="http://schemas.openxmlformats.org/spreadsheetml/2006/main" count="137" uniqueCount="112">
  <si>
    <t>Financial Plan (Identify Timing [Quarter and Year] and Use [Monitoring, Supplemental])</t>
  </si>
  <si>
    <t>Fund Name /00000XXXX</t>
  </si>
  <si>
    <t>HIDDEN COLUMNS - for PSB Variance Analysis</t>
  </si>
  <si>
    <t>Category</t>
  </si>
  <si>
    <r>
      <t>2013/2014 Actuals</t>
    </r>
    <r>
      <rPr>
        <b/>
        <vertAlign val="superscript"/>
        <sz val="12"/>
        <rFont val="Calibri"/>
        <family val="2"/>
        <scheme val="minor"/>
      </rPr>
      <t>1</t>
    </r>
  </si>
  <si>
    <r>
      <t>2015/2016 Adopted Budget</t>
    </r>
    <r>
      <rPr>
        <b/>
        <vertAlign val="superscript"/>
        <sz val="12"/>
        <rFont val="Calibri"/>
        <family val="2"/>
        <scheme val="minor"/>
      </rPr>
      <t>2</t>
    </r>
  </si>
  <si>
    <r>
      <t>2015/2016 Current Budget</t>
    </r>
    <r>
      <rPr>
        <b/>
        <vertAlign val="superscript"/>
        <sz val="12"/>
        <rFont val="Calibri"/>
        <family val="2"/>
        <scheme val="minor"/>
      </rPr>
      <t>3</t>
    </r>
  </si>
  <si>
    <r>
      <t>2015/2016 Biennial-to-Date Actuals</t>
    </r>
    <r>
      <rPr>
        <b/>
        <vertAlign val="superscript"/>
        <sz val="12"/>
        <rFont val="Calibri"/>
        <family val="2"/>
        <scheme val="minor"/>
      </rPr>
      <t>4</t>
    </r>
  </si>
  <si>
    <r>
      <t>2015/2016 Estimated</t>
    </r>
    <r>
      <rPr>
        <b/>
        <vertAlign val="superscript"/>
        <sz val="12"/>
        <rFont val="Calibri"/>
        <family val="2"/>
        <scheme val="minor"/>
      </rPr>
      <t>5</t>
    </r>
  </si>
  <si>
    <r>
      <t>2017/2018 Projected</t>
    </r>
    <r>
      <rPr>
        <b/>
        <vertAlign val="superscript"/>
        <sz val="12"/>
        <rFont val="Calibri"/>
        <family val="2"/>
        <scheme val="minor"/>
      </rPr>
      <t>6</t>
    </r>
  </si>
  <si>
    <r>
      <t>2019/2020 Projected</t>
    </r>
    <r>
      <rPr>
        <b/>
        <vertAlign val="superscript"/>
        <sz val="12"/>
        <rFont val="Calibri"/>
        <family val="2"/>
        <scheme val="minor"/>
      </rPr>
      <t>6</t>
    </r>
  </si>
  <si>
    <t>Diff: Actuals to Current Budget</t>
  </si>
  <si>
    <t>BTD Actuals as Percent of Current Budget</t>
  </si>
  <si>
    <t>Diff: Estimated to Current Budget</t>
  </si>
  <si>
    <t>Estimated as Percent of Current Budget</t>
  </si>
  <si>
    <t xml:space="preserve">Beginning Fund Balance </t>
  </si>
  <si>
    <t>Revenues</t>
  </si>
  <si>
    <t>Total Revenues</t>
  </si>
  <si>
    <t xml:space="preserve">Expenditures </t>
  </si>
  <si>
    <t>Total Expenditures</t>
  </si>
  <si>
    <t>Total Other Fund Transactions</t>
  </si>
  <si>
    <t>Ending Fund Balance</t>
  </si>
  <si>
    <r>
      <t>Reserves</t>
    </r>
    <r>
      <rPr>
        <b/>
        <vertAlign val="superscript"/>
        <sz val="12"/>
        <rFont val="Calibri"/>
        <family val="2"/>
        <scheme val="minor"/>
      </rPr>
      <t xml:space="preserve">8 </t>
    </r>
  </si>
  <si>
    <t>Expenditure Reserve (s)</t>
  </si>
  <si>
    <t xml:space="preserve">Cash Flow Reserve(s) </t>
  </si>
  <si>
    <t xml:space="preserve">Rate Stabilization Reserve(s) </t>
  </si>
  <si>
    <t>Rainy Day Reserve (30 days)</t>
  </si>
  <si>
    <t>Total Reserves</t>
  </si>
  <si>
    <t xml:space="preserve">Reserve Shortfall </t>
  </si>
  <si>
    <t>Ending Undesignated Fund Balance</t>
  </si>
  <si>
    <t>Financial Plan Notes (samples below)</t>
  </si>
  <si>
    <r>
      <t>1</t>
    </r>
    <r>
      <rPr>
        <sz val="11"/>
        <rFont val="Calibri"/>
        <family val="2"/>
        <scheme val="minor"/>
      </rPr>
      <t xml:space="preserve"> 2013/2014 Actuals reflect year end information from EBS and are consistent with the Budgetary Fund Balance figures published by FBOD.</t>
    </r>
  </si>
  <si>
    <r>
      <rPr>
        <vertAlign val="superscript"/>
        <sz val="11"/>
        <rFont val="Calibri"/>
        <family val="2"/>
        <scheme val="minor"/>
      </rPr>
      <t>4</t>
    </r>
    <r>
      <rPr>
        <sz val="11"/>
        <rFont val="Calibri"/>
        <family val="2"/>
        <scheme val="minor"/>
      </rPr>
      <t xml:space="preserve"> 2015/2016 Biennial-to-Date Actuals reflects actual revenues and expenditures as of XX/XX/XXXX, using EBS report XXXX.</t>
    </r>
  </si>
  <si>
    <r>
      <t>5</t>
    </r>
    <r>
      <rPr>
        <sz val="11"/>
        <rFont val="Calibri"/>
        <family val="2"/>
        <scheme val="minor"/>
      </rPr>
      <t xml:space="preserve"> 2015/2016 Estimated reflects updated revenue and expenditure estimates as of XX/XX/XXXX, and the impact of any proposed, but not approved supplementals.  </t>
    </r>
  </si>
  <si>
    <r>
      <t>6</t>
    </r>
    <r>
      <rPr>
        <sz val="11"/>
        <color theme="1"/>
        <rFont val="Calibri"/>
        <family val="2"/>
        <scheme val="minor"/>
      </rPr>
      <t xml:space="preserve"> Outyear projections assume revenue and expenditure growth of XX and reflect the most recent budget, including the outyear impact of supplementals.</t>
    </r>
  </si>
  <si>
    <r>
      <t>7</t>
    </r>
    <r>
      <rPr>
        <sz val="11"/>
        <rFont val="Calibri"/>
        <family val="2"/>
        <scheme val="minor"/>
      </rPr>
      <t xml:space="preserve"> Other fund transactions include accounting adjustments to balance to budgetary fund balance and XXXX.</t>
    </r>
  </si>
  <si>
    <r>
      <t>8</t>
    </r>
    <r>
      <rPr>
        <sz val="11"/>
        <rFont val="Calibri"/>
        <family val="2"/>
        <scheme val="minor"/>
      </rPr>
      <t xml:space="preserve"> Provide a footnote that describes each reserve.</t>
    </r>
  </si>
  <si>
    <r>
      <t>9</t>
    </r>
    <r>
      <rPr>
        <sz val="11"/>
        <rFont val="Calibri"/>
        <family val="2"/>
        <scheme val="minor"/>
      </rPr>
      <t xml:space="preserve"> This plan was update by XXX XXX on XX/XX/XXXX.</t>
    </r>
  </si>
  <si>
    <r>
      <t xml:space="preserve">Beginning Fund Balance </t>
    </r>
    <r>
      <rPr>
        <b/>
        <vertAlign val="superscript"/>
        <sz val="12"/>
        <rFont val="Calibri"/>
        <family val="2"/>
        <scheme val="minor"/>
      </rPr>
      <t>5</t>
    </r>
  </si>
  <si>
    <t>Transfer</t>
  </si>
  <si>
    <t>Bond Proceeds</t>
  </si>
  <si>
    <t>Grants and other Revenue</t>
  </si>
  <si>
    <t xml:space="preserve">  Budget: Current Biennium</t>
  </si>
  <si>
    <t xml:space="preserve">  Budget:  Carryover from Prior Biennium</t>
  </si>
  <si>
    <t xml:space="preserve">  Budget:  Total </t>
  </si>
  <si>
    <t xml:space="preserve">  Budget:  Unexpended at Year End</t>
  </si>
  <si>
    <t xml:space="preserve">Other Fund Transactions </t>
  </si>
  <si>
    <t>Total Other Fund Transaction</t>
  </si>
  <si>
    <t xml:space="preserve">Reserves </t>
  </si>
  <si>
    <t>Expenditure Reserve(s) (Carryover)</t>
  </si>
  <si>
    <t>Grant Contingencies</t>
  </si>
  <si>
    <t>Revenue to Collect in Following Biennium</t>
  </si>
  <si>
    <r>
      <rPr>
        <vertAlign val="superscript"/>
        <sz val="11"/>
        <rFont val="Calibri"/>
        <family val="2"/>
        <scheme val="minor"/>
      </rPr>
      <t>3</t>
    </r>
    <r>
      <rPr>
        <sz val="11"/>
        <rFont val="Calibri"/>
        <family val="2"/>
        <scheme val="minor"/>
      </rPr>
      <t xml:space="preserve"> 2015/2016 Current Budget includes  supplemental appropriations approved in ordinance XXXXX.</t>
    </r>
  </si>
  <si>
    <r>
      <rPr>
        <vertAlign val="superscript"/>
        <sz val="11"/>
        <rFont val="Calibri"/>
        <family val="2"/>
        <scheme val="minor"/>
      </rPr>
      <t>2</t>
    </r>
    <r>
      <rPr>
        <sz val="11"/>
        <rFont val="Calibri"/>
        <family val="2"/>
        <scheme val="minor"/>
      </rPr>
      <t xml:space="preserve"> 2015/2016 Adopted Budget is based on ordinance 17941.</t>
    </r>
  </si>
  <si>
    <t>Financial Plan Data Resources:</t>
  </si>
  <si>
    <t>DES-FBOD Fund Balance*</t>
  </si>
  <si>
    <t>https://kcmicrosoftonlinecom-38.sharepoint.microsoftonline.com/FBOD/MgrsForum/Budgetary/Forms/AllItems.aspx</t>
  </si>
  <si>
    <t>Oracle E-Business Suite (EBS) Reporting</t>
  </si>
  <si>
    <t>http://kcweb/des/brc/Oracle%20EBS/reportingLogin.aspx</t>
  </si>
  <si>
    <t>Preferred reports for financial plan actuals data: GL_010, GL_61, GL_62, Publisher GL_30, GL_79 for biennial data.</t>
  </si>
  <si>
    <t>Hyperion Budget Data (Web Interface Link Below):</t>
  </si>
  <si>
    <t>Hyperion Planning Link: http://viburnum:19000/workspace/index.jsp</t>
  </si>
  <si>
    <t>Office of Economic &amp; Financial Analysis (OEFA) Forecast</t>
  </si>
  <si>
    <t xml:space="preserve"> http://www.kingcounty.gov/business/Forecasting.aspx</t>
  </si>
  <si>
    <t>Office of Performance, Strategy &amp; Budget (PSB) Planning Assumptions*
(includes central rates, opens to a .pdf)</t>
  </si>
  <si>
    <t>https://kcmicrosoftonlinecom-6.sharepoint.microsoftonline.com/psb/BudgetSystem/Budget%20Development/2016%20-%202026%20planning%20assumptions.pdf</t>
  </si>
  <si>
    <t>King County Reserves &amp; Fund Policies (link downloads a pdf)</t>
  </si>
  <si>
    <t>http://www.kingcounty.gov/~/media/exec/PSB/documents/CompFinMngmtPoliciesDoc.ashx?la=en</t>
  </si>
  <si>
    <t>*Links with asterisks are to libraries on King County SharePoint sites. King County Finance Managers and similar management-level positions typically have access. Contact KCIT Helpdesk or your PSB point-of-contact if you do not have access. Access to Oracle EBS and Hyperion databases require training and permissions from the Business Resource Center (BRC) and PSB, respectively.</t>
  </si>
  <si>
    <t>2015/2016 Financial Plan Checklist</t>
  </si>
  <si>
    <t xml:space="preserve">Financial plans are one of the key tools the County has to develop a common understanding of whether service levels are sustainable and capital projects have sufficient revenue backing.  The Office of Performance, Strategy &amp; Budget (PSB) uses financial plans to understand the revenue and expenditure components of a fund, communicate the long term financial position of funds to decision makers, and help develop plans to address sustainability issues.    </t>
  </si>
  <si>
    <t>PSB would like to minimize the time it takes to develop financial plans and spend more time analyzing the content.  To that end, there will be a single financial plan format for quarterly reports, quarterly monitoring, and supplemental requests.  Agencies will update one format throughout the biennium rather than creating new plans for different purposes.  PSB will follow up with finance managers mid-year 2015 for feedback on the template and the process.</t>
  </si>
  <si>
    <t>Please use the checklist below for developing and reviewing financial plans.</t>
  </si>
  <si>
    <t>     The name of the fund, the fund and subfund numbers, and the use of the Financial Plan are all clearly displayed in the header.</t>
  </si>
  <si>
    <t>     2013/2014 Actuals tie to EBS and CAFR data and year end fund balance ties to the official budgetary fund balance figures provided by FBOD.</t>
  </si>
  <si>
    <t xml:space="preserve">     2015/2016 Adopted Budget matches exactly the  Adopted financial plan. </t>
  </si>
  <si>
    <t>     2015/2016 Current Budget reflect the adopted budget, any known changes to revenue forecasts, and any approved supplementals or carryovers.  There should be no changes to reserves unless explicitly agreed to by PSB.</t>
  </si>
  <si>
    <t>     2015/2016 Biennial to Date (BTD) expenditures and revenue reflect EBS totals for budgetary accounts as of the most recent closed month.  Note the date of the EBS report in footnote 4.</t>
  </si>
  <si>
    <t xml:space="preserve">     2015/2016 Estimated column reflects the best estimate for the biennium based on actuals and includes the impact of any proposed but not adopted supplementals.  </t>
  </si>
  <si>
    <t>     Outyear revenue and expenditure inflation assumptions are noted and consistent with figures provided by PSB and/or the Office of Economic &amp; Financial Analysis (OEFA).  If there are supplemental proposals that impact the outyears, the impacts should be noted.</t>
  </si>
  <si>
    <t>     The expenditure and revenue sections should be broken out by account, cost center, or other categories that make sense for fund management.  All data should crosswalk back to figures in Hyperion and EBS. Consult with PSB for agreement on the breakout.</t>
  </si>
  <si>
    <t>     Reserves are consistent with adopted fund balance policy and guidelines and any exceptions are documented.</t>
  </si>
  <si>
    <t xml:space="preserve">     Every reserve has a footnote describing what it is for and how it is calculated. </t>
  </si>
  <si>
    <t>     Rainy Day Reserve is labeled and the number of days reserved is noted.</t>
  </si>
  <si>
    <t>     Please check formulas to verify that totals, subtotals, and ending fund balances are calculated correctly.</t>
  </si>
  <si>
    <t>     Prior biennium ending fund balance carries over to the following biennium as beginning fund balance.</t>
  </si>
  <si>
    <t>     Check to be sure all footnotes have been updated for the current version of the plan.</t>
  </si>
  <si>
    <t xml:space="preserve">     Financial plans are print ready (formatting is final, borders are complete, font size is consistent, print area is established, spell checker is run). </t>
  </si>
  <si>
    <r>
      <rPr>
        <vertAlign val="superscript"/>
        <sz val="11"/>
        <rFont val="Calibri"/>
        <family val="2"/>
        <scheme val="minor"/>
      </rPr>
      <t>2</t>
    </r>
    <r>
      <rPr>
        <sz val="11"/>
        <rFont val="Calibri"/>
        <family val="2"/>
        <scheme val="minor"/>
      </rPr>
      <t xml:space="preserve"> 2015/2016 Adopted Budget is based on ordinance and includes supplemental appropriations approved in ordinance XXXXX.</t>
    </r>
  </si>
  <si>
    <t>Links above last updated: 07.27.2015</t>
  </si>
  <si>
    <t>Local Sales Tax</t>
  </si>
  <si>
    <t>Other</t>
  </si>
  <si>
    <t>Wages and Benefits (51000)</t>
  </si>
  <si>
    <t>Supplies &amp; Capital</t>
  </si>
  <si>
    <t>Services (53000)</t>
  </si>
  <si>
    <t>Intergovernmental Services (55000)</t>
  </si>
  <si>
    <t>GAAP Adjustments</t>
  </si>
  <si>
    <r>
      <t>7</t>
    </r>
    <r>
      <rPr>
        <sz val="11"/>
        <rFont val="Calibri"/>
        <family val="2"/>
        <scheme val="minor"/>
      </rPr>
      <t xml:space="preserve"> Other fund transactions include accounting adjustments to balance to budgetary fund balance.</t>
    </r>
  </si>
  <si>
    <t xml:space="preserve"> per ordinance # 18110 for $9,943,000, ordinance # 18155 for $2,322,000, and ordinance # 18223 for $378,000.</t>
  </si>
  <si>
    <t>MIDD /000001135</t>
  </si>
  <si>
    <r>
      <t>Other Fund Transactions</t>
    </r>
    <r>
      <rPr>
        <b/>
        <vertAlign val="superscript"/>
        <sz val="12"/>
        <rFont val="Calibri"/>
        <family val="2"/>
        <scheme val="minor"/>
      </rPr>
      <t>7</t>
    </r>
  </si>
  <si>
    <r>
      <t xml:space="preserve">6 </t>
    </r>
    <r>
      <rPr>
        <sz val="11"/>
        <color theme="1"/>
        <rFont val="Calibri"/>
        <family val="2"/>
        <scheme val="minor"/>
      </rPr>
      <t xml:space="preserve">Out year projections assume revenue growth per OEFA guidance, that MIDD funding is renewed past 2017,  expenditure growth of .22% for the 17/18 biennium and </t>
    </r>
  </si>
  <si>
    <t>5.56% for the 19/20 biennium less Supplantation ramp down and reflect the most recent budget, including the out year impact of supplementals.</t>
  </si>
  <si>
    <r>
      <t>Estimated Under expenditures</t>
    </r>
    <r>
      <rPr>
        <b/>
        <vertAlign val="superscript"/>
        <sz val="12"/>
        <rFont val="Calibri"/>
        <family val="2"/>
        <scheme val="minor"/>
      </rPr>
      <t xml:space="preserve"> </t>
    </r>
  </si>
  <si>
    <r>
      <t xml:space="preserve">8 </t>
    </r>
    <r>
      <rPr>
        <sz val="11"/>
        <rFont val="Calibri"/>
        <family val="2"/>
        <scheme val="minor"/>
      </rPr>
      <t>Revenue Stabilization Reserve is equal to 5.25% of MIDD tax receipts.</t>
    </r>
  </si>
  <si>
    <r>
      <rPr>
        <vertAlign val="superscript"/>
        <sz val="11"/>
        <rFont val="Calibri"/>
        <family val="2"/>
        <scheme val="minor"/>
      </rPr>
      <t>9</t>
    </r>
    <r>
      <rPr>
        <sz val="11"/>
        <rFont val="Calibri"/>
        <family val="2"/>
        <scheme val="minor"/>
      </rPr>
      <t xml:space="preserve"> This plan was updated by DCHS Staff on 3/16/2016.</t>
    </r>
  </si>
  <si>
    <t>Supplantation Ramp down in 2017</t>
  </si>
  <si>
    <r>
      <t>Other Fund Transactions</t>
    </r>
    <r>
      <rPr>
        <vertAlign val="superscript"/>
        <sz val="12"/>
        <rFont val="Calibri"/>
        <family val="2"/>
        <scheme val="minor"/>
      </rPr>
      <t>7</t>
    </r>
  </si>
  <si>
    <r>
      <rPr>
        <vertAlign val="superscript"/>
        <sz val="11"/>
        <rFont val="Calibri"/>
        <family val="2"/>
        <scheme val="minor"/>
      </rPr>
      <t>4</t>
    </r>
    <r>
      <rPr>
        <sz val="11"/>
        <rFont val="Calibri"/>
        <family val="2"/>
        <scheme val="minor"/>
      </rPr>
      <t xml:space="preserve"> 2015/2016 Biennial-to-Date Actuals reflects actual revenues and expenditures as of 1/31/2016, using EBS report GL_010.</t>
    </r>
  </si>
  <si>
    <r>
      <t>5</t>
    </r>
    <r>
      <rPr>
        <sz val="11"/>
        <rFont val="Calibri"/>
        <family val="2"/>
        <scheme val="minor"/>
      </rPr>
      <t xml:space="preserve"> 2015/2016 Estimated reflects updated revenue and expenditure estimates as of 1/31/2016, and the impact of any proposed, but not approved supplementals.  </t>
    </r>
  </si>
  <si>
    <r>
      <rPr>
        <vertAlign val="superscript"/>
        <sz val="11"/>
        <rFont val="Calibri"/>
        <family val="2"/>
        <scheme val="minor"/>
      </rPr>
      <t>3</t>
    </r>
    <r>
      <rPr>
        <sz val="11"/>
        <rFont val="Calibri"/>
        <family val="2"/>
        <scheme val="minor"/>
      </rPr>
      <t xml:space="preserve">  2015/2016 Current Budget includes March 2016 Mental Health Sales Tax Forecast and supplemental appropriations</t>
    </r>
  </si>
  <si>
    <t>Financial Plan January 31, 2016  - Updated Revenue Forecast 3/15/16</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</si>
</sst>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
    <numFmt numFmtId="165" formatCode="00\-000\-000\-0"/>
    <numFmt numFmtId="166" formatCode="[&lt;=9999999]000\-0000;[&gt;9999999]\(000\)\ 000\-0000;General"/>
    <numFmt numFmtId="167" formatCode="_(* #,##0_);_(* \(#,##0\);_(* &quot;-&quot;??_);_(@_)"/>
    <numFmt numFmtId="168" formatCode="00000"/>
    <numFmt numFmtId="169" formatCode="000000000"/>
    <numFmt numFmtId="170" formatCode="0000"/>
    <numFmt numFmtId="171" formatCode="000000"/>
    <numFmt numFmtId="172" formatCode="000"/>
    <numFmt numFmtId="173" formatCode="&quot;$&quot;* #,##0.00_);[Red]&quot;$&quot;* \(#,##0.00\)"/>
    <numFmt numFmtId="174" formatCode="0.0%"/>
  </numFmts>
  <fonts count="6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Times New Roman"/>
      <family val="1"/>
    </font>
    <font>
      <b/>
      <sz val="11"/>
      <color indexed="63"/>
      <name val="Calibri"/>
      <family val="2"/>
    </font>
    <font>
      <sz val="10"/>
      <name val="Helv"/>
    </font>
    <font>
      <b/>
      <sz val="18"/>
      <color indexed="56"/>
      <name val="Cambria"/>
      <family val="2"/>
    </font>
    <font>
      <b/>
      <sz val="11"/>
      <color indexed="8"/>
      <name val="Calibri"/>
      <family val="2"/>
    </font>
    <font>
      <sz val="11"/>
      <color indexed="10"/>
      <name val="Calibri"/>
      <family val="2"/>
    </font>
    <font>
      <sz val="12"/>
      <name val="Calibri"/>
      <family val="2"/>
      <scheme val="minor"/>
    </font>
    <font>
      <b/>
      <sz val="12"/>
      <name val="Calibri"/>
      <family val="2"/>
      <scheme val="minor"/>
    </font>
    <font>
      <b/>
      <vertAlign val="superscript"/>
      <sz val="12"/>
      <name val="Calibri"/>
      <family val="2"/>
      <scheme val="minor"/>
    </font>
    <font>
      <sz val="11"/>
      <name val="Calibri"/>
      <family val="2"/>
      <scheme val="minor"/>
    </font>
    <font>
      <vertAlign val="superscript"/>
      <sz val="11"/>
      <name val="Calibri"/>
      <family val="2"/>
      <scheme val="minor"/>
    </font>
    <font>
      <vertAlign val="superscript"/>
      <sz val="11"/>
      <color theme="1"/>
      <name val="Calibri"/>
      <family val="2"/>
      <scheme val="minor"/>
    </font>
    <font>
      <sz val="11"/>
      <name val="Helvetica"/>
      <family val="2"/>
    </font>
    <font>
      <sz val="10"/>
      <name val="Tahoma"/>
      <family val="2"/>
    </font>
    <font>
      <sz val="11"/>
      <color theme="1"/>
      <name val="Arial"/>
      <family val="2"/>
    </font>
    <font>
      <sz val="11"/>
      <color theme="1"/>
      <name val="Calibri"/>
      <family val="2"/>
    </font>
    <font>
      <sz val="10"/>
      <name val="Courier"/>
      <family val="3"/>
    </font>
    <font>
      <sz val="10"/>
      <color indexed="8"/>
      <name val="Arial"/>
      <family val="2"/>
    </font>
    <font>
      <sz val="10"/>
      <name val="Verdana"/>
      <family val="2"/>
    </font>
    <font>
      <u/>
      <sz val="10"/>
      <color indexed="12"/>
      <name val="Arial"/>
      <family val="2"/>
    </font>
    <font>
      <sz val="10"/>
      <color theme="1"/>
      <name val="Arial"/>
      <family val="2"/>
    </font>
    <font>
      <u/>
      <sz val="12"/>
      <name val="Calibri"/>
      <family val="2"/>
      <scheme val="minor"/>
    </font>
    <font>
      <u val="singleAccounting"/>
      <sz val="12"/>
      <name val="Calibri"/>
      <family val="2"/>
      <scheme val="minor"/>
    </font>
    <font>
      <sz val="12"/>
      <color theme="0"/>
      <name val="Calibri"/>
      <family val="2"/>
      <scheme val="minor"/>
    </font>
    <font>
      <sz val="10"/>
      <color theme="0"/>
      <name val="Arial"/>
      <family val="2"/>
    </font>
    <font>
      <b/>
      <sz val="10"/>
      <color theme="1"/>
      <name val="Arial"/>
      <family val="2"/>
    </font>
    <font>
      <b/>
      <sz val="12"/>
      <color theme="1"/>
      <name val="Calibri"/>
      <family val="2"/>
      <scheme val="minor"/>
    </font>
    <font>
      <sz val="12"/>
      <color theme="1"/>
      <name val="Calibri"/>
      <family val="2"/>
      <scheme val="minor"/>
    </font>
    <font>
      <u/>
      <sz val="11"/>
      <color theme="10"/>
      <name val="Calibri"/>
      <family val="2"/>
      <scheme val="minor"/>
    </font>
    <font>
      <u/>
      <sz val="12"/>
      <color theme="10"/>
      <name val="Calibri"/>
      <family val="2"/>
      <scheme val="minor"/>
    </font>
    <font>
      <b/>
      <sz val="12"/>
      <name val="Calibri"/>
      <family val="2"/>
    </font>
    <font>
      <sz val="12"/>
      <color theme="1"/>
      <name val="Calibri"/>
      <family val="2"/>
    </font>
    <font>
      <u/>
      <sz val="12"/>
      <color theme="10"/>
      <name val="Calibri"/>
      <family val="2"/>
    </font>
    <font>
      <vertAlign val="superscript"/>
      <sz val="12"/>
      <name val="Calibri"/>
      <family val="2"/>
      <scheme val="minor"/>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4" tint="0.39994506668294322"/>
        <bgColor indexed="64"/>
      </patternFill>
    </fill>
    <fill>
      <patternFill patternType="solid">
        <fgColor theme="0" tint="-0.14999847407452621"/>
        <bgColor indexed="64"/>
      </patternFill>
    </fill>
    <fill>
      <patternFill patternType="solid">
        <fgColor theme="0"/>
        <bgColor theme="0"/>
      </patternFill>
    </fill>
    <fill>
      <patternFill patternType="solid">
        <fgColor indexed="65"/>
        <bgColor theme="0"/>
      </patternFill>
    </fill>
    <fill>
      <patternFill patternType="solid">
        <fgColor theme="0" tint="-0.14999847407452621"/>
        <bgColor theme="0"/>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double">
        <color indexed="64"/>
      </bottom>
      <diagonal/>
    </border>
    <border>
      <left/>
      <right/>
      <top style="thin">
        <color theme="4"/>
      </top>
      <bottom style="thin">
        <color theme="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s>
  <cellStyleXfs count="56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36"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50" borderId="0" applyNumberFormat="0" applyBorder="0" applyAlignment="0" applyProtection="0"/>
    <xf numFmtId="0" fontId="21" fillId="34" borderId="0" applyNumberFormat="0" applyBorder="0" applyAlignment="0" applyProtection="0"/>
    <xf numFmtId="0" fontId="22" fillId="51" borderId="11" applyNumberFormat="0" applyAlignment="0" applyProtection="0"/>
    <xf numFmtId="0" fontId="23" fillId="52" borderId="12" applyNumberFormat="0" applyAlignment="0" applyProtection="0"/>
    <xf numFmtId="43" fontId="2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4" fillId="0" borderId="0">
      <alignment horizontal="center"/>
      <protection locked="0"/>
    </xf>
    <xf numFmtId="0" fontId="25" fillId="0" borderId="0" applyNumberFormat="0" applyFill="0" applyBorder="0" applyAlignment="0" applyProtection="0"/>
    <xf numFmtId="165" fontId="24" fillId="0" borderId="0">
      <alignment horizontal="center"/>
      <protection locked="0"/>
    </xf>
    <xf numFmtId="0" fontId="24" fillId="0" borderId="0">
      <alignment horizontal="center"/>
    </xf>
    <xf numFmtId="0" fontId="26" fillId="35" borderId="0" applyNumberFormat="0" applyBorder="0" applyAlignment="0" applyProtection="0"/>
    <xf numFmtId="0" fontId="27" fillId="0" borderId="13" applyNumberFormat="0" applyFill="0" applyAlignment="0" applyProtection="0"/>
    <xf numFmtId="0" fontId="28" fillId="0" borderId="14" applyNumberFormat="0" applyFill="0" applyAlignment="0" applyProtection="0"/>
    <xf numFmtId="0" fontId="29" fillId="0" borderId="15" applyNumberFormat="0" applyFill="0" applyAlignment="0" applyProtection="0"/>
    <xf numFmtId="0" fontId="29" fillId="0" borderId="0" applyNumberFormat="0" applyFill="0" applyBorder="0" applyAlignment="0" applyProtection="0"/>
    <xf numFmtId="0" fontId="30" fillId="38" borderId="11" applyNumberFormat="0" applyAlignment="0" applyProtection="0"/>
    <xf numFmtId="0" fontId="31" fillId="0" borderId="16" applyNumberFormat="0" applyFill="0" applyAlignment="0" applyProtection="0"/>
    <xf numFmtId="0" fontId="32" fillId="53" borderId="0" applyNumberFormat="0" applyBorder="0" applyAlignment="0" applyProtection="0"/>
    <xf numFmtId="0" fontId="24" fillId="0" borderId="0"/>
    <xf numFmtId="0" fontId="1" fillId="0" borderId="0"/>
    <xf numFmtId="0" fontId="24" fillId="0" borderId="0"/>
    <xf numFmtId="37" fontId="33" fillId="0" borderId="0"/>
    <xf numFmtId="0" fontId="24" fillId="54" borderId="17" applyNumberFormat="0" applyFont="0" applyAlignment="0" applyProtection="0"/>
    <xf numFmtId="0" fontId="34" fillId="51" borderId="18" applyNumberFormat="0" applyAlignment="0" applyProtection="0"/>
    <xf numFmtId="166" fontId="35" fillId="0" borderId="0" applyFont="0" applyFill="0" applyBorder="0" applyAlignment="0" applyProtection="0"/>
    <xf numFmtId="0" fontId="36" fillId="0" borderId="0" applyNumberFormat="0" applyFill="0" applyBorder="0" applyAlignment="0" applyProtection="0"/>
    <xf numFmtId="0" fontId="37" fillId="0" borderId="19" applyNumberFormat="0" applyFill="0" applyAlignment="0" applyProtection="0"/>
    <xf numFmtId="41" fontId="33" fillId="0" borderId="20" applyBorder="0"/>
    <xf numFmtId="0" fontId="38" fillId="0" borderId="0" applyNumberFormat="0" applyFill="0" applyBorder="0" applyAlignment="0" applyProtection="0"/>
    <xf numFmtId="37" fontId="33" fillId="0" borderId="0"/>
    <xf numFmtId="0" fontId="24" fillId="0" borderId="0"/>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43"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46"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1"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0" fontId="48" fillId="0" borderId="0"/>
    <xf numFmtId="0" fontId="24" fillId="0" borderId="0"/>
    <xf numFmtId="0" fontId="24" fillId="0" borderId="0"/>
    <xf numFmtId="170" fontId="49" fillId="0" borderId="0"/>
    <xf numFmtId="170" fontId="49" fillId="0" borderId="0"/>
    <xf numFmtId="170" fontId="49" fillId="0" borderId="0"/>
    <xf numFmtId="170" fontId="49" fillId="0" borderId="0"/>
    <xf numFmtId="170" fontId="49" fillId="0" borderId="0"/>
    <xf numFmtId="170" fontId="49" fillId="0" borderId="0"/>
    <xf numFmtId="0" fontId="1" fillId="0" borderId="0"/>
    <xf numFmtId="0" fontId="50" fillId="0" borderId="0">
      <alignment vertical="top"/>
    </xf>
    <xf numFmtId="0" fontId="24" fillId="0" borderId="0"/>
    <xf numFmtId="0" fontId="24" fillId="0" borderId="0"/>
    <xf numFmtId="0" fontId="24" fillId="0" borderId="0"/>
    <xf numFmtId="0" fontId="24" fillId="0" borderId="0"/>
    <xf numFmtId="0" fontId="24" fillId="0" borderId="0"/>
    <xf numFmtId="0" fontId="24" fillId="0" borderId="0"/>
    <xf numFmtId="170" fontId="49" fillId="0" borderId="0"/>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170" fontId="49" fillId="0" borderId="0"/>
    <xf numFmtId="170" fontId="49" fillId="0" borderId="0"/>
    <xf numFmtId="170" fontId="49" fillId="0" borderId="0"/>
    <xf numFmtId="170" fontId="49" fillId="0" borderId="0"/>
    <xf numFmtId="170" fontId="49" fillId="0" borderId="0"/>
    <xf numFmtId="170" fontId="49" fillId="0" borderId="0"/>
    <xf numFmtId="170" fontId="49" fillId="0" borderId="0"/>
    <xf numFmtId="0" fontId="5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51" fillId="0" borderId="0"/>
    <xf numFmtId="0" fontId="1"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47" fillId="0" borderId="0"/>
    <xf numFmtId="0" fontId="24" fillId="0" borderId="0"/>
    <xf numFmtId="0" fontId="24" fillId="0" borderId="0"/>
    <xf numFmtId="0" fontId="24" fillId="0" borderId="0"/>
    <xf numFmtId="0" fontId="1" fillId="0" borderId="0"/>
    <xf numFmtId="0" fontId="18" fillId="0" borderId="0"/>
    <xf numFmtId="0" fontId="1" fillId="8" borderId="8" applyNumberFormat="0" applyFont="0" applyAlignment="0" applyProtection="0"/>
    <xf numFmtId="0" fontId="24" fillId="54" borderId="17" applyNumberFormat="0" applyFont="0" applyAlignment="0" applyProtection="0"/>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0" fontId="24" fillId="0" borderId="0" applyNumberFormat="0" applyBorder="0"/>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3" fontId="24" fillId="0" borderId="27" applyFont="0" applyFill="0" applyProtection="0"/>
    <xf numFmtId="43" fontId="46" fillId="0" borderId="0" applyFont="0" applyFill="0" applyBorder="0" applyAlignment="0" applyProtection="0"/>
    <xf numFmtId="43" fontId="24"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8" fillId="0" borderId="0"/>
    <xf numFmtId="0" fontId="1" fillId="8" borderId="8" applyNumberFormat="0" applyFont="0" applyAlignment="0" applyProtection="0"/>
    <xf numFmtId="0" fontId="24" fillId="0" borderId="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1" borderId="0" applyNumberFormat="0" applyBorder="0" applyAlignment="0" applyProtection="0"/>
    <xf numFmtId="0" fontId="19" fillId="36"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17" fillId="56" borderId="0" applyBorder="0" applyAlignment="0" applyProtection="0"/>
    <xf numFmtId="0" fontId="20"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20" fillId="44" borderId="0" applyNumberFormat="0" applyBorder="0" applyAlignment="0" applyProtection="0"/>
    <xf numFmtId="0" fontId="20" fillId="50" borderId="0" applyNumberFormat="0" applyBorder="0" applyAlignment="0" applyProtection="0"/>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168" fontId="45" fillId="0" borderId="10">
      <alignment horizontal="center"/>
    </xf>
    <xf numFmtId="0" fontId="21" fillId="34" borderId="0" applyNumberFormat="0" applyBorder="0" applyAlignment="0" applyProtection="0"/>
    <xf numFmtId="0" fontId="22" fillId="51" borderId="11" applyNumberFormat="0" applyAlignment="0" applyProtection="0"/>
    <xf numFmtId="43" fontId="24"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169" fontId="45" fillId="0" borderId="10">
      <alignment horizontal="center"/>
    </xf>
    <xf numFmtId="0" fontId="26" fillId="35" borderId="0" applyNumberFormat="0" applyBorder="0" applyAlignment="0" applyProtection="0"/>
    <xf numFmtId="0" fontId="27" fillId="0" borderId="13" applyNumberFormat="0" applyFill="0" applyAlignment="0" applyProtection="0"/>
    <xf numFmtId="0" fontId="28" fillId="0" borderId="14" applyNumberFormat="0" applyFill="0" applyAlignment="0" applyProtection="0"/>
    <xf numFmtId="0" fontId="29" fillId="0" borderId="15" applyNumberFormat="0" applyFill="0" applyAlignment="0" applyProtection="0"/>
    <xf numFmtId="0" fontId="29" fillId="0" borderId="0" applyNumberFormat="0" applyFill="0" applyBorder="0" applyAlignment="0" applyProtection="0"/>
    <xf numFmtId="0" fontId="52"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30" fillId="38" borderId="11" applyNumberFormat="0" applyAlignment="0" applyProtection="0"/>
    <xf numFmtId="0" fontId="31" fillId="0" borderId="16" applyNumberFormat="0" applyFill="0" applyAlignment="0" applyProtection="0"/>
    <xf numFmtId="0" fontId="32" fillId="53" borderId="0" applyNumberFormat="0" applyBorder="0" applyAlignment="0" applyProtection="0"/>
    <xf numFmtId="0" fontId="24" fillId="0" borderId="0"/>
    <xf numFmtId="0" fontId="24" fillId="0" borderId="0"/>
    <xf numFmtId="0" fontId="24" fillId="0" borderId="0"/>
    <xf numFmtId="0" fontId="24" fillId="0" borderId="0"/>
    <xf numFmtId="0" fontId="1" fillId="0" borderId="0"/>
    <xf numFmtId="0" fontId="24" fillId="0" borderId="0"/>
    <xf numFmtId="0" fontId="24" fillId="0" borderId="0"/>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170" fontId="45" fillId="0" borderId="10">
      <alignment horizontal="center"/>
    </xf>
    <xf numFmtId="0" fontId="34" fillId="51" borderId="18" applyNumberFormat="0" applyAlignment="0" applyProtection="0"/>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171" fontId="45" fillId="0" borderId="10">
      <alignment horizontal="center"/>
    </xf>
    <xf numFmtId="42" fontId="16" fillId="0" borderId="28" applyFont="0" applyAlignment="0">
      <alignment horizontal="right"/>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172" fontId="45" fillId="0" borderId="10">
      <alignment horizontal="center"/>
    </xf>
    <xf numFmtId="0" fontId="36" fillId="0" borderId="0" applyNumberFormat="0" applyFill="0" applyBorder="0" applyAlignment="0" applyProtection="0"/>
    <xf numFmtId="0" fontId="37" fillId="0" borderId="19" applyNumberFormat="0" applyFill="0" applyAlignment="0" applyProtection="0"/>
    <xf numFmtId="0" fontId="53" fillId="0" borderId="0"/>
    <xf numFmtId="43" fontId="53" fillId="0" borderId="0" applyFont="0" applyFill="0" applyBorder="0" applyAlignment="0" applyProtection="0"/>
    <xf numFmtId="9" fontId="1" fillId="0" borderId="0" applyFont="0" applyFill="0" applyBorder="0" applyAlignment="0" applyProtection="0"/>
    <xf numFmtId="0" fontId="61" fillId="0" borderId="0" applyNumberFormat="0" applyFill="0" applyBorder="0" applyAlignment="0" applyProtection="0"/>
  </cellStyleXfs>
  <cellXfs count="240">
    <xf numFmtId="0" fontId="0" fillId="0" borderId="0" xfId="0"/>
    <xf numFmtId="37" fontId="40" fillId="55" borderId="10" xfId="90" applyFont="1" applyFill="1" applyBorder="1" applyAlignment="1">
      <alignment horizontal="left" vertical="center"/>
    </xf>
    <xf numFmtId="37" fontId="40" fillId="55" borderId="24" xfId="90" applyFont="1" applyFill="1" applyBorder="1" applyAlignment="1">
      <alignment horizontal="left" vertical="center"/>
    </xf>
    <xf numFmtId="37" fontId="40" fillId="55" borderId="10" xfId="90" applyFont="1" applyFill="1" applyBorder="1" applyAlignment="1">
      <alignment horizontal="left"/>
    </xf>
    <xf numFmtId="37" fontId="40" fillId="55" borderId="10" xfId="90" applyFont="1" applyFill="1" applyBorder="1" applyAlignment="1">
      <alignment horizontal="center" wrapText="1"/>
    </xf>
    <xf numFmtId="37" fontId="40" fillId="55" borderId="10" xfId="90" applyFont="1" applyFill="1" applyBorder="1" applyAlignment="1" applyProtection="1">
      <alignment horizontal="left" wrapText="1"/>
    </xf>
    <xf numFmtId="37" fontId="39" fillId="55" borderId="25" xfId="90" quotePrefix="1" applyFont="1" applyFill="1" applyBorder="1" applyAlignment="1">
      <alignment horizontal="left" vertical="center"/>
    </xf>
    <xf numFmtId="0" fontId="0" fillId="0" borderId="0" xfId="0"/>
    <xf numFmtId="0" fontId="0" fillId="0" borderId="0" xfId="0" applyFill="1"/>
    <xf numFmtId="37" fontId="40" fillId="55" borderId="20" xfId="90" applyFont="1" applyFill="1" applyBorder="1" applyAlignment="1">
      <alignment horizontal="left" vertical="center"/>
    </xf>
    <xf numFmtId="37" fontId="39" fillId="55" borderId="20" xfId="90" applyFont="1" applyFill="1" applyBorder="1" applyAlignment="1">
      <alignment horizontal="left" vertical="center"/>
    </xf>
    <xf numFmtId="37" fontId="39" fillId="55" borderId="20" xfId="90" applyFont="1" applyFill="1" applyBorder="1" applyAlignment="1">
      <alignment horizontal="left"/>
    </xf>
    <xf numFmtId="167" fontId="40" fillId="55" borderId="10" xfId="1" applyNumberFormat="1" applyFont="1" applyFill="1" applyBorder="1" applyAlignment="1">
      <alignment vertical="center"/>
    </xf>
    <xf numFmtId="37" fontId="40" fillId="0" borderId="0" xfId="90" applyFont="1" applyFill="1" applyAlignment="1">
      <alignment horizontal="left"/>
    </xf>
    <xf numFmtId="37" fontId="39" fillId="0" borderId="0" xfId="90" applyFont="1" applyFill="1" applyBorder="1"/>
    <xf numFmtId="0" fontId="43" fillId="0" borderId="0" xfId="0" applyFont="1" applyFill="1" applyAlignment="1">
      <alignment horizontal="left" wrapText="1"/>
    </xf>
    <xf numFmtId="0" fontId="0" fillId="0" borderId="0" xfId="0" applyFill="1" applyAlignment="1">
      <alignment horizontal="left" wrapText="1"/>
    </xf>
    <xf numFmtId="0" fontId="43" fillId="0" borderId="0" xfId="0" applyFont="1" applyFill="1" applyAlignment="1">
      <alignment horizontal="left" vertical="top"/>
    </xf>
    <xf numFmtId="0" fontId="43" fillId="0" borderId="0" xfId="0" applyFont="1" applyFill="1" applyAlignment="1">
      <alignment horizontal="center" wrapText="1"/>
    </xf>
    <xf numFmtId="0" fontId="44" fillId="0" borderId="0" xfId="0" applyFont="1" applyFill="1" applyAlignment="1">
      <alignment horizontal="left" vertical="top"/>
    </xf>
    <xf numFmtId="0" fontId="0" fillId="0" borderId="0" xfId="0" applyFont="1"/>
    <xf numFmtId="0" fontId="0" fillId="0" borderId="0" xfId="0" applyFont="1" applyFill="1"/>
    <xf numFmtId="0" fontId="42" fillId="0" borderId="0" xfId="0" applyFont="1" applyFill="1" applyAlignment="1">
      <alignment horizontal="left" vertical="top"/>
    </xf>
    <xf numFmtId="0" fontId="53" fillId="0" borderId="0" xfId="562"/>
    <xf numFmtId="37" fontId="56" fillId="55" borderId="30" xfId="90" applyFont="1" applyFill="1" applyBorder="1" applyAlignment="1">
      <alignment horizontal="left"/>
    </xf>
    <xf numFmtId="167" fontId="56" fillId="55" borderId="30" xfId="70" applyNumberFormat="1" applyFont="1" applyFill="1" applyBorder="1" applyAlignment="1">
      <alignment vertical="center"/>
    </xf>
    <xf numFmtId="167" fontId="56" fillId="0" borderId="30" xfId="70" applyNumberFormat="1" applyFont="1" applyFill="1" applyBorder="1" applyAlignment="1">
      <alignment vertical="center"/>
    </xf>
    <xf numFmtId="0" fontId="57" fillId="0" borderId="0" xfId="562" applyFont="1"/>
    <xf numFmtId="37" fontId="40" fillId="55" borderId="0" xfId="90" applyFont="1" applyFill="1" applyAlignment="1">
      <alignment horizontal="left"/>
    </xf>
    <xf numFmtId="37" fontId="39" fillId="55" borderId="0" xfId="90" applyFont="1" applyFill="1" applyBorder="1"/>
    <xf numFmtId="0" fontId="40" fillId="55" borderId="0" xfId="0" applyFont="1" applyFill="1" applyAlignment="1"/>
    <xf numFmtId="0" fontId="43" fillId="0" borderId="0" xfId="562" applyFont="1" applyFill="1" applyAlignment="1">
      <alignment vertical="top" wrapText="1"/>
    </xf>
    <xf numFmtId="0" fontId="43" fillId="55" borderId="0" xfId="562" applyFont="1" applyFill="1" applyAlignment="1">
      <alignment vertical="top" wrapText="1"/>
    </xf>
    <xf numFmtId="0" fontId="42" fillId="0" borderId="0" xfId="562" applyFont="1" applyFill="1" applyAlignment="1">
      <alignment vertical="top" wrapText="1"/>
    </xf>
    <xf numFmtId="0" fontId="0" fillId="55" borderId="0" xfId="0" applyFill="1"/>
    <xf numFmtId="0" fontId="0" fillId="55" borderId="23" xfId="0" applyFill="1" applyBorder="1"/>
    <xf numFmtId="0" fontId="0" fillId="55" borderId="20" xfId="0" applyFill="1" applyBorder="1"/>
    <xf numFmtId="0" fontId="0" fillId="55" borderId="33" xfId="0" applyFill="1" applyBorder="1"/>
    <xf numFmtId="167" fontId="0" fillId="55" borderId="23" xfId="0" applyNumberFormat="1" applyFill="1" applyBorder="1"/>
    <xf numFmtId="167" fontId="0" fillId="55" borderId="20" xfId="0" applyNumberFormat="1" applyFill="1" applyBorder="1"/>
    <xf numFmtId="167" fontId="0" fillId="55" borderId="24" xfId="0" applyNumberFormat="1" applyFill="1" applyBorder="1"/>
    <xf numFmtId="167" fontId="0" fillId="55" borderId="10" xfId="0" applyNumberFormat="1" applyFill="1" applyBorder="1"/>
    <xf numFmtId="0" fontId="0" fillId="55" borderId="24" xfId="0" applyFill="1" applyBorder="1"/>
    <xf numFmtId="37" fontId="0" fillId="55" borderId="10" xfId="0" applyNumberFormat="1" applyFill="1" applyBorder="1"/>
    <xf numFmtId="9" fontId="0" fillId="55" borderId="22" xfId="564" applyNumberFormat="1" applyFont="1" applyFill="1" applyBorder="1"/>
    <xf numFmtId="9" fontId="0" fillId="55" borderId="22" xfId="0" applyNumberFormat="1" applyFill="1" applyBorder="1"/>
    <xf numFmtId="9" fontId="0" fillId="55" borderId="10" xfId="564" applyNumberFormat="1" applyFont="1" applyFill="1" applyBorder="1"/>
    <xf numFmtId="9" fontId="0" fillId="55" borderId="32" xfId="564" applyNumberFormat="1" applyFont="1" applyFill="1" applyBorder="1"/>
    <xf numFmtId="9" fontId="0" fillId="55" borderId="20" xfId="564" applyNumberFormat="1" applyFont="1" applyFill="1" applyBorder="1"/>
    <xf numFmtId="9" fontId="0" fillId="55" borderId="23" xfId="0" applyNumberFormat="1" applyFill="1" applyBorder="1"/>
    <xf numFmtId="9" fontId="0" fillId="55" borderId="10" xfId="564" applyFont="1" applyFill="1" applyBorder="1"/>
    <xf numFmtId="174" fontId="0" fillId="0" borderId="0" xfId="564" applyNumberFormat="1" applyFont="1"/>
    <xf numFmtId="9" fontId="0" fillId="55" borderId="33" xfId="564" applyNumberFormat="1" applyFont="1" applyFill="1" applyBorder="1"/>
    <xf numFmtId="9" fontId="0" fillId="55" borderId="24" xfId="564" applyNumberFormat="1" applyFont="1" applyFill="1" applyBorder="1"/>
    <xf numFmtId="9" fontId="0" fillId="55" borderId="20" xfId="564" applyFont="1" applyFill="1" applyBorder="1"/>
    <xf numFmtId="37" fontId="40" fillId="55" borderId="24" xfId="90" applyFont="1" applyFill="1" applyBorder="1" applyAlignment="1">
      <alignment horizontal="center" wrapText="1"/>
    </xf>
    <xf numFmtId="37" fontId="40" fillId="55" borderId="34" xfId="90" applyFont="1" applyFill="1" applyBorder="1" applyAlignment="1">
      <alignment horizontal="center" wrapText="1"/>
    </xf>
    <xf numFmtId="37" fontId="40" fillId="55" borderId="20" xfId="90" applyFont="1" applyFill="1" applyBorder="1" applyAlignment="1">
      <alignment horizontal="center" wrapText="1"/>
    </xf>
    <xf numFmtId="37" fontId="40" fillId="58" borderId="10" xfId="90" applyFont="1" applyFill="1" applyBorder="1" applyAlignment="1" applyProtection="1">
      <alignment horizontal="left" wrapText="1"/>
    </xf>
    <xf numFmtId="37" fontId="40" fillId="58" borderId="21" xfId="90" applyFont="1" applyFill="1" applyBorder="1" applyAlignment="1">
      <alignment horizontal="center" wrapText="1"/>
    </xf>
    <xf numFmtId="37" fontId="40" fillId="58" borderId="10" xfId="90" applyFont="1" applyFill="1" applyBorder="1" applyAlignment="1">
      <alignment horizontal="center" wrapText="1"/>
    </xf>
    <xf numFmtId="37" fontId="40" fillId="58" borderId="10" xfId="90" applyFont="1" applyFill="1" applyBorder="1" applyAlignment="1">
      <alignment horizontal="left"/>
    </xf>
    <xf numFmtId="167" fontId="40" fillId="58" borderId="26" xfId="70" applyNumberFormat="1" applyFont="1" applyFill="1" applyBorder="1" applyAlignment="1">
      <alignment vertical="center"/>
    </xf>
    <xf numFmtId="167" fontId="40" fillId="59" borderId="24" xfId="70" applyNumberFormat="1" applyFont="1" applyFill="1" applyBorder="1" applyAlignment="1">
      <alignment vertical="center"/>
    </xf>
    <xf numFmtId="37" fontId="40" fillId="58" borderId="20" xfId="90" applyFont="1" applyFill="1" applyBorder="1" applyAlignment="1">
      <alignment horizontal="left" vertical="center"/>
    </xf>
    <xf numFmtId="37" fontId="40" fillId="58" borderId="25" xfId="90" applyFont="1" applyFill="1" applyBorder="1" applyAlignment="1">
      <alignment horizontal="left" vertical="center"/>
    </xf>
    <xf numFmtId="167" fontId="39" fillId="59" borderId="23" xfId="70" applyNumberFormat="1" applyFont="1" applyFill="1" applyBorder="1" applyAlignment="1">
      <alignment vertical="center"/>
    </xf>
    <xf numFmtId="37" fontId="39" fillId="58" borderId="20" xfId="90" applyFont="1" applyFill="1" applyBorder="1" applyAlignment="1">
      <alignment horizontal="left"/>
    </xf>
    <xf numFmtId="37" fontId="39" fillId="58" borderId="25" xfId="90" applyFont="1" applyFill="1" applyBorder="1" applyAlignment="1">
      <alignment horizontal="right"/>
    </xf>
    <xf numFmtId="167" fontId="39" fillId="59" borderId="20" xfId="98" applyNumberFormat="1" applyFont="1" applyFill="1" applyBorder="1" applyAlignment="1">
      <alignment horizontal="right"/>
    </xf>
    <xf numFmtId="37" fontId="40" fillId="58" borderId="24" xfId="90" applyFont="1" applyFill="1" applyBorder="1" applyAlignment="1">
      <alignment horizontal="left" vertical="center"/>
    </xf>
    <xf numFmtId="167" fontId="39" fillId="59" borderId="20" xfId="70" applyNumberFormat="1" applyFont="1" applyFill="1" applyBorder="1" applyAlignment="1">
      <alignment vertical="center"/>
    </xf>
    <xf numFmtId="37" fontId="39" fillId="60" borderId="20" xfId="90" quotePrefix="1" applyFont="1" applyFill="1" applyBorder="1" applyAlignment="1">
      <alignment horizontal="left"/>
    </xf>
    <xf numFmtId="167" fontId="39" fillId="60" borderId="20" xfId="70" applyNumberFormat="1" applyFont="1" applyFill="1" applyBorder="1" applyAlignment="1">
      <alignment vertical="center"/>
    </xf>
    <xf numFmtId="37" fontId="54" fillId="60" borderId="20" xfId="90" quotePrefix="1" applyFont="1" applyFill="1" applyBorder="1" applyAlignment="1">
      <alignment horizontal="left"/>
    </xf>
    <xf numFmtId="167" fontId="55" fillId="60" borderId="20" xfId="70" applyNumberFormat="1" applyFont="1" applyFill="1" applyBorder="1" applyAlignment="1">
      <alignment vertical="center"/>
    </xf>
    <xf numFmtId="37" fontId="39" fillId="60" borderId="20" xfId="90" applyFont="1" applyFill="1" applyBorder="1" applyAlignment="1">
      <alignment horizontal="right"/>
    </xf>
    <xf numFmtId="37" fontId="40" fillId="60" borderId="24" xfId="90" applyFont="1" applyFill="1" applyBorder="1" applyAlignment="1">
      <alignment horizontal="left" vertical="center"/>
    </xf>
    <xf numFmtId="167" fontId="40" fillId="60" borderId="24" xfId="70" applyNumberFormat="1" applyFont="1" applyFill="1" applyBorder="1" applyAlignment="1">
      <alignment vertical="center"/>
    </xf>
    <xf numFmtId="37" fontId="40" fillId="58" borderId="10" xfId="90" applyFont="1" applyFill="1" applyBorder="1" applyAlignment="1">
      <alignment horizontal="left" vertical="center"/>
    </xf>
    <xf numFmtId="167" fontId="39" fillId="58" borderId="20" xfId="70" applyNumberFormat="1" applyFont="1" applyFill="1" applyBorder="1" applyAlignment="1">
      <alignment vertical="center"/>
    </xf>
    <xf numFmtId="37" fontId="39" fillId="60" borderId="20" xfId="90" applyFont="1" applyFill="1" applyBorder="1" applyAlignment="1">
      <alignment horizontal="left"/>
    </xf>
    <xf numFmtId="37" fontId="39" fillId="58" borderId="20" xfId="90" applyFont="1" applyFill="1" applyBorder="1" applyAlignment="1">
      <alignment horizontal="right"/>
    </xf>
    <xf numFmtId="37" fontId="39" fillId="58" borderId="20" xfId="90" applyFont="1" applyFill="1" applyBorder="1" applyAlignment="1">
      <alignment horizontal="left" vertical="center"/>
    </xf>
    <xf numFmtId="167" fontId="40" fillId="59" borderId="20" xfId="70" applyNumberFormat="1" applyFont="1" applyFill="1" applyBorder="1" applyAlignment="1">
      <alignment vertical="center"/>
    </xf>
    <xf numFmtId="167" fontId="40" fillId="58" borderId="20" xfId="70" applyNumberFormat="1" applyFont="1" applyFill="1" applyBorder="1" applyAlignment="1">
      <alignment vertical="center"/>
    </xf>
    <xf numFmtId="167" fontId="40" fillId="59" borderId="20" xfId="563" applyNumberFormat="1" applyFont="1" applyFill="1" applyBorder="1" applyAlignment="1">
      <alignment vertical="center"/>
    </xf>
    <xf numFmtId="9" fontId="0" fillId="55" borderId="23" xfId="564" applyNumberFormat="1" applyFont="1" applyFill="1" applyBorder="1"/>
    <xf numFmtId="9" fontId="0" fillId="55" borderId="23" xfId="564" applyFont="1" applyFill="1" applyBorder="1"/>
    <xf numFmtId="167" fontId="16" fillId="55" borderId="20" xfId="0" applyNumberFormat="1" applyFont="1" applyFill="1" applyBorder="1"/>
    <xf numFmtId="9" fontId="16" fillId="55" borderId="20" xfId="564" applyNumberFormat="1" applyFont="1" applyFill="1" applyBorder="1"/>
    <xf numFmtId="0" fontId="58" fillId="0" borderId="0" xfId="562" applyFont="1"/>
    <xf numFmtId="9" fontId="16" fillId="55" borderId="20" xfId="564" applyFont="1" applyFill="1" applyBorder="1"/>
    <xf numFmtId="167" fontId="16" fillId="55" borderId="10" xfId="0" applyNumberFormat="1" applyFont="1" applyFill="1" applyBorder="1"/>
    <xf numFmtId="9" fontId="16" fillId="55" borderId="10" xfId="564" applyNumberFormat="1" applyFont="1" applyFill="1" applyBorder="1"/>
    <xf numFmtId="0" fontId="16" fillId="55" borderId="0" xfId="0" applyFont="1" applyFill="1"/>
    <xf numFmtId="9" fontId="16" fillId="55" borderId="10" xfId="564" applyFont="1" applyFill="1" applyBorder="1"/>
    <xf numFmtId="37" fontId="40" fillId="58" borderId="23" xfId="90" applyFont="1" applyFill="1" applyBorder="1" applyAlignment="1">
      <alignment horizontal="left" vertical="center"/>
    </xf>
    <xf numFmtId="167" fontId="39" fillId="59" borderId="23" xfId="70" quotePrefix="1" applyNumberFormat="1" applyFont="1" applyFill="1" applyBorder="1" applyAlignment="1">
      <alignment vertical="center"/>
    </xf>
    <xf numFmtId="167" fontId="40" fillId="58" borderId="24" xfId="70" applyNumberFormat="1" applyFont="1" applyFill="1" applyBorder="1" applyAlignment="1">
      <alignment vertical="center"/>
    </xf>
    <xf numFmtId="167" fontId="0" fillId="57" borderId="20" xfId="0" applyNumberFormat="1" applyFill="1" applyBorder="1"/>
    <xf numFmtId="9" fontId="0" fillId="57" borderId="20" xfId="564" applyNumberFormat="1" applyFont="1" applyFill="1" applyBorder="1"/>
    <xf numFmtId="0" fontId="53" fillId="57" borderId="0" xfId="562" applyFill="1"/>
    <xf numFmtId="9" fontId="0" fillId="57" borderId="20" xfId="564" applyFont="1" applyFill="1" applyBorder="1"/>
    <xf numFmtId="167" fontId="16" fillId="57" borderId="24" xfId="0" applyNumberFormat="1" applyFont="1" applyFill="1" applyBorder="1"/>
    <xf numFmtId="9" fontId="16" fillId="57" borderId="24" xfId="564" applyNumberFormat="1" applyFont="1" applyFill="1" applyBorder="1"/>
    <xf numFmtId="0" fontId="58" fillId="57" borderId="0" xfId="562" applyFont="1" applyFill="1"/>
    <xf numFmtId="9" fontId="16" fillId="57" borderId="24" xfId="564" applyFont="1" applyFill="1" applyBorder="1"/>
    <xf numFmtId="37" fontId="40" fillId="58" borderId="29" xfId="90" applyFont="1" applyFill="1" applyBorder="1" applyAlignment="1">
      <alignment horizontal="left" vertical="center"/>
    </xf>
    <xf numFmtId="37" fontId="40" fillId="58" borderId="26" xfId="90" applyFont="1" applyFill="1" applyBorder="1" applyAlignment="1">
      <alignment horizontal="left" vertical="center"/>
    </xf>
    <xf numFmtId="37" fontId="40" fillId="59" borderId="0" xfId="90" applyFont="1" applyFill="1" applyBorder="1" applyAlignment="1">
      <alignment horizontal="left" vertical="center"/>
    </xf>
    <xf numFmtId="167" fontId="39" fillId="59" borderId="0" xfId="70" applyNumberFormat="1" applyFont="1" applyFill="1" applyBorder="1" applyAlignment="1">
      <alignment vertical="center"/>
    </xf>
    <xf numFmtId="167" fontId="40" fillId="58" borderId="0" xfId="70" applyNumberFormat="1" applyFont="1" applyFill="1" applyBorder="1" applyAlignment="1">
      <alignment vertical="center"/>
    </xf>
    <xf numFmtId="37" fontId="40" fillId="59" borderId="30" xfId="90" applyFont="1" applyFill="1" applyBorder="1" applyAlignment="1">
      <alignment horizontal="left" vertical="center"/>
    </xf>
    <xf numFmtId="167" fontId="39" fillId="59" borderId="30" xfId="70" applyNumberFormat="1" applyFont="1" applyFill="1" applyBorder="1" applyAlignment="1">
      <alignment vertical="center"/>
    </xf>
    <xf numFmtId="167" fontId="40" fillId="58" borderId="25" xfId="70" applyNumberFormat="1" applyFont="1" applyFill="1" applyBorder="1" applyAlignment="1">
      <alignment vertical="center"/>
    </xf>
    <xf numFmtId="167" fontId="40" fillId="58" borderId="31" xfId="70" applyNumberFormat="1" applyFont="1" applyFill="1" applyBorder="1" applyAlignment="1">
      <alignment vertical="center"/>
    </xf>
    <xf numFmtId="167" fontId="39" fillId="58" borderId="25" xfId="70" applyNumberFormat="1" applyFont="1" applyFill="1" applyBorder="1" applyAlignment="1">
      <alignment vertical="center"/>
    </xf>
    <xf numFmtId="167" fontId="39" fillId="58" borderId="26" xfId="70" quotePrefix="1" applyNumberFormat="1" applyFont="1" applyFill="1" applyBorder="1" applyAlignment="1">
      <alignment vertical="center"/>
    </xf>
    <xf numFmtId="167" fontId="39" fillId="60" borderId="25" xfId="70" applyNumberFormat="1" applyFont="1" applyFill="1" applyBorder="1" applyAlignment="1">
      <alignment vertical="center"/>
    </xf>
    <xf numFmtId="37" fontId="39" fillId="58" borderId="25" xfId="90" applyFont="1" applyFill="1" applyBorder="1" applyAlignment="1">
      <alignment horizontal="left" vertical="center"/>
    </xf>
    <xf numFmtId="167" fontId="39" fillId="59" borderId="25" xfId="70" applyNumberFormat="1" applyFont="1" applyFill="1" applyBorder="1" applyAlignment="1">
      <alignment vertical="center"/>
    </xf>
    <xf numFmtId="167" fontId="40" fillId="55" borderId="21" xfId="1" applyNumberFormat="1" applyFont="1" applyFill="1" applyBorder="1" applyAlignment="1">
      <alignment vertical="center"/>
    </xf>
    <xf numFmtId="37" fontId="40" fillId="58" borderId="35" xfId="90" applyFont="1" applyFill="1" applyBorder="1" applyAlignment="1">
      <alignment horizontal="center" wrapText="1"/>
    </xf>
    <xf numFmtId="167" fontId="40" fillId="59" borderId="31" xfId="70" applyNumberFormat="1" applyFont="1" applyFill="1" applyBorder="1" applyAlignment="1">
      <alignment vertical="center"/>
    </xf>
    <xf numFmtId="37" fontId="39" fillId="58" borderId="0" xfId="90" applyFont="1" applyFill="1" applyBorder="1" applyAlignment="1">
      <alignment horizontal="right"/>
    </xf>
    <xf numFmtId="37" fontId="39" fillId="59" borderId="0" xfId="90" applyFont="1" applyFill="1" applyBorder="1" applyAlignment="1">
      <alignment horizontal="right"/>
    </xf>
    <xf numFmtId="167" fontId="39" fillId="60" borderId="0" xfId="70" applyNumberFormat="1" applyFont="1" applyFill="1" applyBorder="1" applyAlignment="1">
      <alignment vertical="center"/>
    </xf>
    <xf numFmtId="37" fontId="39" fillId="59" borderId="0" xfId="90" applyFont="1" applyFill="1" applyBorder="1" applyAlignment="1">
      <alignment horizontal="left" vertical="center"/>
    </xf>
    <xf numFmtId="167" fontId="40" fillId="55" borderId="35" xfId="1" applyNumberFormat="1" applyFont="1" applyFill="1" applyBorder="1" applyAlignment="1">
      <alignment vertical="center"/>
    </xf>
    <xf numFmtId="167" fontId="39" fillId="59" borderId="0" xfId="98" applyNumberFormat="1" applyFont="1" applyFill="1" applyBorder="1" applyAlignment="1">
      <alignment horizontal="right"/>
    </xf>
    <xf numFmtId="167" fontId="55" fillId="60" borderId="0" xfId="70" applyNumberFormat="1" applyFont="1" applyFill="1" applyBorder="1" applyAlignment="1">
      <alignment vertical="center"/>
    </xf>
    <xf numFmtId="167" fontId="40" fillId="59" borderId="0" xfId="70" applyNumberFormat="1" applyFont="1" applyFill="1" applyBorder="1" applyAlignment="1">
      <alignment vertical="center"/>
    </xf>
    <xf numFmtId="167" fontId="40" fillId="59" borderId="0" xfId="563" applyNumberFormat="1" applyFont="1" applyFill="1" applyBorder="1" applyAlignment="1">
      <alignment vertical="center"/>
    </xf>
    <xf numFmtId="167" fontId="40" fillId="60" borderId="31" xfId="70" applyNumberFormat="1" applyFont="1" applyFill="1" applyBorder="1" applyAlignment="1">
      <alignment vertical="center"/>
    </xf>
    <xf numFmtId="167" fontId="39" fillId="58" borderId="10" xfId="70" quotePrefix="1" applyNumberFormat="1" applyFont="1" applyFill="1" applyBorder="1" applyAlignment="1">
      <alignment vertical="center"/>
    </xf>
    <xf numFmtId="37" fontId="40" fillId="59" borderId="23" xfId="90" applyFont="1" applyFill="1" applyBorder="1" applyAlignment="1">
      <alignment horizontal="left" vertical="center"/>
    </xf>
    <xf numFmtId="0" fontId="40" fillId="55" borderId="0" xfId="0" applyFont="1" applyFill="1" applyAlignment="1">
      <alignment horizontal="center"/>
    </xf>
    <xf numFmtId="0" fontId="59" fillId="0" borderId="0" xfId="0" applyFont="1" applyAlignment="1">
      <alignment horizontal="center" wrapText="1"/>
    </xf>
    <xf numFmtId="0" fontId="59" fillId="0" borderId="0" xfId="0" applyFont="1" applyAlignment="1">
      <alignment horizontal="center"/>
    </xf>
    <xf numFmtId="0" fontId="60" fillId="0" borderId="0" xfId="0" applyFont="1"/>
    <xf numFmtId="0" fontId="60" fillId="0" borderId="0" xfId="0" applyFont="1" applyAlignment="1">
      <alignment wrapText="1"/>
    </xf>
    <xf numFmtId="0" fontId="62" fillId="0" borderId="0" xfId="565" applyFont="1" applyAlignment="1">
      <alignment horizontal="left" wrapText="1" indent="2"/>
    </xf>
    <xf numFmtId="0" fontId="62" fillId="0" borderId="0" xfId="565" applyFont="1"/>
    <xf numFmtId="0" fontId="60" fillId="0" borderId="0" xfId="0" applyFont="1" applyFill="1" applyAlignment="1">
      <alignment wrapText="1"/>
    </xf>
    <xf numFmtId="0" fontId="61" fillId="0" borderId="0" xfId="565" applyFill="1" applyAlignment="1">
      <alignment horizontal="left" wrapText="1" indent="2"/>
    </xf>
    <xf numFmtId="0" fontId="60" fillId="0" borderId="0" xfId="0" applyFont="1" applyFill="1" applyAlignment="1">
      <alignment horizontal="left" wrapText="1" indent="2"/>
    </xf>
    <xf numFmtId="0" fontId="61" fillId="0" borderId="0" xfId="565" applyAlignment="1">
      <alignment horizontal="left" wrapText="1" indent="2"/>
    </xf>
    <xf numFmtId="0" fontId="60" fillId="0" borderId="0" xfId="0" applyFont="1" applyAlignment="1">
      <alignment horizontal="left" wrapText="1"/>
    </xf>
    <xf numFmtId="0" fontId="63" fillId="0" borderId="23" xfId="0" applyFont="1" applyBorder="1" applyAlignment="1">
      <alignment horizontal="center" vertical="center"/>
    </xf>
    <xf numFmtId="0" fontId="64" fillId="0" borderId="0" xfId="0" applyFont="1" applyAlignment="1">
      <alignment wrapText="1"/>
    </xf>
    <xf numFmtId="0" fontId="64" fillId="0" borderId="20" xfId="0" applyFont="1" applyBorder="1" applyAlignment="1">
      <alignment vertical="center" wrapText="1"/>
    </xf>
    <xf numFmtId="0" fontId="64" fillId="0" borderId="20" xfId="0" applyFont="1" applyBorder="1" applyAlignment="1">
      <alignment horizontal="left" vertical="center" wrapText="1"/>
    </xf>
    <xf numFmtId="0" fontId="65" fillId="0" borderId="20" xfId="565" applyFont="1" applyBorder="1" applyAlignment="1">
      <alignment horizontal="left" vertical="center" wrapText="1"/>
    </xf>
    <xf numFmtId="0" fontId="64" fillId="0" borderId="24" xfId="0" applyFont="1" applyBorder="1" applyAlignment="1">
      <alignment horizontal="left" vertical="center" wrapText="1"/>
    </xf>
    <xf numFmtId="0" fontId="64" fillId="0" borderId="0" xfId="0" applyFont="1"/>
    <xf numFmtId="0" fontId="0" fillId="0" borderId="0" xfId="0" applyFont="1" applyFill="1" applyAlignment="1">
      <alignment horizontal="left" vertical="top"/>
    </xf>
    <xf numFmtId="37" fontId="40" fillId="61" borderId="10" xfId="90" applyFont="1" applyFill="1" applyBorder="1" applyAlignment="1">
      <alignment horizontal="center" wrapText="1"/>
    </xf>
    <xf numFmtId="167" fontId="40" fillId="61" borderId="10" xfId="70" applyNumberFormat="1" applyFont="1" applyFill="1" applyBorder="1" applyAlignment="1"/>
    <xf numFmtId="167" fontId="39" fillId="61" borderId="23" xfId="70" applyNumberFormat="1" applyFont="1" applyFill="1" applyBorder="1" applyAlignment="1">
      <alignment vertical="center"/>
    </xf>
    <xf numFmtId="167" fontId="39" fillId="61" borderId="20" xfId="98" applyNumberFormat="1" applyFont="1" applyFill="1" applyBorder="1" applyAlignment="1">
      <alignment horizontal="right"/>
    </xf>
    <xf numFmtId="167" fontId="39" fillId="61" borderId="20" xfId="70" applyNumberFormat="1" applyFont="1" applyFill="1" applyBorder="1" applyAlignment="1">
      <alignment vertical="center"/>
    </xf>
    <xf numFmtId="167" fontId="40" fillId="61" borderId="26" xfId="70" applyNumberFormat="1" applyFont="1" applyFill="1" applyBorder="1" applyAlignment="1">
      <alignment vertical="center"/>
    </xf>
    <xf numFmtId="167" fontId="40" fillId="61" borderId="24" xfId="70" applyNumberFormat="1" applyFont="1" applyFill="1" applyBorder="1" applyAlignment="1">
      <alignment vertical="center"/>
    </xf>
    <xf numFmtId="167" fontId="39" fillId="61" borderId="10" xfId="1" applyNumberFormat="1" applyFont="1" applyFill="1" applyBorder="1" applyAlignment="1">
      <alignment horizontal="right" vertical="center"/>
    </xf>
    <xf numFmtId="37" fontId="39" fillId="61" borderId="25" xfId="90" applyFont="1" applyFill="1" applyBorder="1" applyAlignment="1">
      <alignment horizontal="right"/>
    </xf>
    <xf numFmtId="37" fontId="39" fillId="61" borderId="20" xfId="90" applyFont="1" applyFill="1" applyBorder="1" applyAlignment="1">
      <alignment horizontal="right"/>
    </xf>
    <xf numFmtId="167" fontId="39" fillId="61" borderId="10" xfId="70" quotePrefix="1" applyNumberFormat="1" applyFont="1" applyFill="1" applyBorder="1" applyAlignment="1">
      <alignment vertical="center"/>
    </xf>
    <xf numFmtId="167" fontId="39" fillId="61" borderId="22" xfId="70" applyNumberFormat="1" applyFont="1" applyFill="1" applyBorder="1" applyAlignment="1">
      <alignment vertical="center"/>
    </xf>
    <xf numFmtId="167" fontId="39" fillId="61" borderId="20" xfId="1" applyNumberFormat="1" applyFont="1" applyFill="1" applyBorder="1" applyAlignment="1">
      <alignment vertical="center"/>
    </xf>
    <xf numFmtId="167" fontId="40" fillId="61" borderId="20" xfId="70" applyNumberFormat="1" applyFont="1" applyFill="1" applyBorder="1" applyAlignment="1">
      <alignment vertical="center"/>
    </xf>
    <xf numFmtId="167" fontId="40" fillId="61" borderId="24" xfId="1" applyNumberFormat="1" applyFont="1" applyFill="1" applyBorder="1" applyAlignment="1">
      <alignment vertical="center"/>
    </xf>
    <xf numFmtId="167" fontId="40" fillId="61" borderId="10" xfId="1" applyNumberFormat="1" applyFont="1" applyFill="1" applyBorder="1" applyAlignment="1">
      <alignment vertical="center"/>
    </xf>
    <xf numFmtId="37" fontId="40" fillId="62" borderId="10" xfId="90" applyFont="1" applyFill="1" applyBorder="1" applyAlignment="1">
      <alignment horizontal="center" wrapText="1"/>
    </xf>
    <xf numFmtId="167" fontId="40" fillId="62" borderId="10" xfId="70" applyNumberFormat="1" applyFont="1" applyFill="1" applyBorder="1" applyAlignment="1"/>
    <xf numFmtId="167" fontId="39" fillId="62" borderId="23" xfId="70" applyNumberFormat="1" applyFont="1" applyFill="1" applyBorder="1" applyAlignment="1">
      <alignment vertical="center"/>
    </xf>
    <xf numFmtId="167" fontId="39" fillId="62" borderId="20" xfId="98" applyNumberFormat="1" applyFont="1" applyFill="1" applyBorder="1" applyAlignment="1">
      <alignment horizontal="right"/>
    </xf>
    <xf numFmtId="167" fontId="39" fillId="62" borderId="20" xfId="70" applyNumberFormat="1" applyFont="1" applyFill="1" applyBorder="1" applyAlignment="1">
      <alignment vertical="center"/>
    </xf>
    <xf numFmtId="167" fontId="40" fillId="62" borderId="26" xfId="70" applyNumberFormat="1" applyFont="1" applyFill="1" applyBorder="1" applyAlignment="1">
      <alignment vertical="center"/>
    </xf>
    <xf numFmtId="167" fontId="40" fillId="62" borderId="24" xfId="70" applyNumberFormat="1" applyFont="1" applyFill="1" applyBorder="1" applyAlignment="1">
      <alignment vertical="center"/>
    </xf>
    <xf numFmtId="167" fontId="39" fillId="62" borderId="10" xfId="1" applyNumberFormat="1" applyFont="1" applyFill="1" applyBorder="1" applyAlignment="1">
      <alignment horizontal="right" vertical="center"/>
    </xf>
    <xf numFmtId="37" fontId="39" fillId="62" borderId="25" xfId="90" applyFont="1" applyFill="1" applyBorder="1" applyAlignment="1">
      <alignment horizontal="right"/>
    </xf>
    <xf numFmtId="167" fontId="39" fillId="62" borderId="10" xfId="70" quotePrefix="1" applyNumberFormat="1" applyFont="1" applyFill="1" applyBorder="1" applyAlignment="1">
      <alignment vertical="center"/>
    </xf>
    <xf numFmtId="167" fontId="39" fillId="62" borderId="22" xfId="70" applyNumberFormat="1" applyFont="1" applyFill="1" applyBorder="1" applyAlignment="1">
      <alignment vertical="center"/>
    </xf>
    <xf numFmtId="167" fontId="39" fillId="62" borderId="20" xfId="1" applyNumberFormat="1" applyFont="1" applyFill="1" applyBorder="1" applyAlignment="1">
      <alignment vertical="center"/>
    </xf>
    <xf numFmtId="167" fontId="40" fillId="62" borderId="20" xfId="70" applyNumberFormat="1" applyFont="1" applyFill="1" applyBorder="1" applyAlignment="1">
      <alignment vertical="center"/>
    </xf>
    <xf numFmtId="167" fontId="40" fillId="62" borderId="24" xfId="1" applyNumberFormat="1" applyFont="1" applyFill="1" applyBorder="1" applyAlignment="1">
      <alignment vertical="center"/>
    </xf>
    <xf numFmtId="167" fontId="40" fillId="62" borderId="10" xfId="1" applyNumberFormat="1" applyFont="1" applyFill="1" applyBorder="1" applyAlignment="1">
      <alignment vertical="center"/>
    </xf>
    <xf numFmtId="37" fontId="40" fillId="62" borderId="10" xfId="90" applyFont="1" applyFill="1" applyBorder="1" applyAlignment="1">
      <alignment horizontal="right" vertical="center"/>
    </xf>
    <xf numFmtId="37" fontId="40" fillId="63" borderId="10" xfId="90" applyFont="1" applyFill="1" applyBorder="1" applyAlignment="1">
      <alignment horizontal="center" wrapText="1"/>
    </xf>
    <xf numFmtId="167" fontId="40" fillId="63" borderId="10" xfId="70" applyNumberFormat="1" applyFont="1" applyFill="1" applyBorder="1" applyAlignment="1"/>
    <xf numFmtId="167" fontId="39" fillId="63" borderId="23" xfId="70" applyNumberFormat="1" applyFont="1" applyFill="1" applyBorder="1" applyAlignment="1">
      <alignment vertical="center"/>
    </xf>
    <xf numFmtId="167" fontId="39" fillId="63" borderId="20" xfId="98" applyNumberFormat="1" applyFont="1" applyFill="1" applyBorder="1" applyAlignment="1">
      <alignment horizontal="right"/>
    </xf>
    <xf numFmtId="167" fontId="39" fillId="63" borderId="20" xfId="70" applyNumberFormat="1" applyFont="1" applyFill="1" applyBorder="1" applyAlignment="1">
      <alignment vertical="center"/>
    </xf>
    <xf numFmtId="167" fontId="40" fillId="63" borderId="26" xfId="70" applyNumberFormat="1" applyFont="1" applyFill="1" applyBorder="1" applyAlignment="1">
      <alignment vertical="center"/>
    </xf>
    <xf numFmtId="167" fontId="40" fillId="63" borderId="24" xfId="70" applyNumberFormat="1" applyFont="1" applyFill="1" applyBorder="1" applyAlignment="1">
      <alignment vertical="center"/>
    </xf>
    <xf numFmtId="167" fontId="39" fillId="63" borderId="10" xfId="1" applyNumberFormat="1" applyFont="1" applyFill="1" applyBorder="1" applyAlignment="1">
      <alignment horizontal="right" vertical="center"/>
    </xf>
    <xf numFmtId="37" fontId="39" fillId="63" borderId="25" xfId="90" applyFont="1" applyFill="1" applyBorder="1" applyAlignment="1">
      <alignment horizontal="right"/>
    </xf>
    <xf numFmtId="167" fontId="39" fillId="63" borderId="10" xfId="70" quotePrefix="1" applyNumberFormat="1" applyFont="1" applyFill="1" applyBorder="1" applyAlignment="1">
      <alignment vertical="center"/>
    </xf>
    <xf numFmtId="167" fontId="39" fillId="63" borderId="22" xfId="70" applyNumberFormat="1" applyFont="1" applyFill="1" applyBorder="1" applyAlignment="1">
      <alignment vertical="center"/>
    </xf>
    <xf numFmtId="167" fontId="39" fillId="63" borderId="20" xfId="1" applyNumberFormat="1" applyFont="1" applyFill="1" applyBorder="1" applyAlignment="1">
      <alignment vertical="center"/>
    </xf>
    <xf numFmtId="167" fontId="40" fillId="63" borderId="20" xfId="70" applyNumberFormat="1" applyFont="1" applyFill="1" applyBorder="1" applyAlignment="1">
      <alignment vertical="center"/>
    </xf>
    <xf numFmtId="167" fontId="40" fillId="63" borderId="24" xfId="1" applyNumberFormat="1" applyFont="1" applyFill="1" applyBorder="1" applyAlignment="1">
      <alignment vertical="center"/>
    </xf>
    <xf numFmtId="167" fontId="40" fillId="63" borderId="10" xfId="1" applyNumberFormat="1" applyFont="1" applyFill="1" applyBorder="1" applyAlignment="1">
      <alignment vertical="center"/>
    </xf>
    <xf numFmtId="37" fontId="40" fillId="63" borderId="21" xfId="90" applyFont="1" applyFill="1" applyBorder="1" applyAlignment="1">
      <alignment horizontal="center" wrapText="1"/>
    </xf>
    <xf numFmtId="37" fontId="40" fillId="63" borderId="25" xfId="90" applyFont="1" applyFill="1" applyBorder="1" applyAlignment="1">
      <alignment horizontal="left" vertical="center"/>
    </xf>
    <xf numFmtId="37" fontId="39" fillId="63" borderId="25" xfId="90" applyFont="1" applyFill="1" applyBorder="1" applyAlignment="1">
      <alignment horizontal="left"/>
    </xf>
    <xf numFmtId="37" fontId="40" fillId="63" borderId="10" xfId="90" applyFont="1" applyFill="1" applyBorder="1" applyAlignment="1">
      <alignment horizontal="right" vertical="center"/>
    </xf>
    <xf numFmtId="37" fontId="40" fillId="63" borderId="20" xfId="90" applyFont="1" applyFill="1" applyBorder="1" applyAlignment="1">
      <alignment horizontal="left" vertical="center"/>
    </xf>
    <xf numFmtId="37" fontId="39" fillId="63" borderId="20" xfId="90" applyFont="1" applyFill="1" applyBorder="1" applyAlignment="1">
      <alignment horizontal="left"/>
    </xf>
    <xf numFmtId="37" fontId="39" fillId="63" borderId="20" xfId="90" applyFont="1" applyFill="1" applyBorder="1" applyAlignment="1">
      <alignment horizontal="right"/>
    </xf>
    <xf numFmtId="37" fontId="39" fillId="63" borderId="20" xfId="90" applyFont="1" applyFill="1" applyBorder="1" applyAlignment="1">
      <alignment horizontal="left" vertical="center"/>
    </xf>
    <xf numFmtId="37" fontId="40" fillId="63" borderId="24" xfId="90" applyFont="1" applyFill="1" applyBorder="1" applyAlignment="1">
      <alignment horizontal="left" vertical="center"/>
    </xf>
    <xf numFmtId="37" fontId="40" fillId="64" borderId="10" xfId="90" applyFont="1" applyFill="1" applyBorder="1" applyAlignment="1">
      <alignment horizontal="center" wrapText="1"/>
    </xf>
    <xf numFmtId="167" fontId="40" fillId="64" borderId="10" xfId="70" applyNumberFormat="1" applyFont="1" applyFill="1" applyBorder="1" applyAlignment="1"/>
    <xf numFmtId="37" fontId="40" fillId="64" borderId="25" xfId="90" applyFont="1" applyFill="1" applyBorder="1" applyAlignment="1">
      <alignment horizontal="left" vertical="center"/>
    </xf>
    <xf numFmtId="37" fontId="39" fillId="64" borderId="25" xfId="90" applyFont="1" applyFill="1" applyBorder="1" applyAlignment="1">
      <alignment horizontal="right"/>
    </xf>
    <xf numFmtId="167" fontId="40" fillId="64" borderId="26" xfId="70" applyNumberFormat="1" applyFont="1" applyFill="1" applyBorder="1" applyAlignment="1">
      <alignment vertical="center"/>
    </xf>
    <xf numFmtId="37" fontId="39" fillId="64" borderId="25" xfId="90" applyFont="1" applyFill="1" applyBorder="1" applyAlignment="1">
      <alignment horizontal="left"/>
    </xf>
    <xf numFmtId="167" fontId="40" fillId="64" borderId="24" xfId="70" applyNumberFormat="1" applyFont="1" applyFill="1" applyBorder="1" applyAlignment="1">
      <alignment vertical="center"/>
    </xf>
    <xf numFmtId="37" fontId="40" fillId="64" borderId="10" xfId="90" applyFont="1" applyFill="1" applyBorder="1" applyAlignment="1">
      <alignment horizontal="right" vertical="center"/>
    </xf>
    <xf numFmtId="37" fontId="40" fillId="64" borderId="20" xfId="90" applyFont="1" applyFill="1" applyBorder="1" applyAlignment="1">
      <alignment horizontal="left" vertical="center"/>
    </xf>
    <xf numFmtId="167" fontId="39" fillId="64" borderId="10" xfId="70" quotePrefix="1" applyNumberFormat="1" applyFont="1" applyFill="1" applyBorder="1" applyAlignment="1">
      <alignment vertical="center"/>
    </xf>
    <xf numFmtId="167" fontId="39" fillId="64" borderId="22" xfId="70" applyNumberFormat="1" applyFont="1" applyFill="1" applyBorder="1" applyAlignment="1">
      <alignment vertical="center"/>
    </xf>
    <xf numFmtId="37" fontId="39" fillId="64" borderId="20" xfId="90" applyFont="1" applyFill="1" applyBorder="1" applyAlignment="1">
      <alignment horizontal="left"/>
    </xf>
    <xf numFmtId="167" fontId="39" fillId="64" borderId="20" xfId="1" applyNumberFormat="1" applyFont="1" applyFill="1" applyBorder="1" applyAlignment="1">
      <alignment vertical="center"/>
    </xf>
    <xf numFmtId="167" fontId="40" fillId="64" borderId="20" xfId="70" applyNumberFormat="1" applyFont="1" applyFill="1" applyBorder="1" applyAlignment="1">
      <alignment vertical="center"/>
    </xf>
    <xf numFmtId="37" fontId="39" fillId="64" borderId="20" xfId="90" applyFont="1" applyFill="1" applyBorder="1" applyAlignment="1">
      <alignment horizontal="left" vertical="center"/>
    </xf>
    <xf numFmtId="167" fontId="39" fillId="64" borderId="20" xfId="70" applyNumberFormat="1" applyFont="1" applyFill="1" applyBorder="1" applyAlignment="1">
      <alignment vertical="center"/>
    </xf>
    <xf numFmtId="37" fontId="40" fillId="64" borderId="24" xfId="90" applyFont="1" applyFill="1" applyBorder="1" applyAlignment="1">
      <alignment horizontal="left" vertical="center"/>
    </xf>
    <xf numFmtId="167" fontId="40" fillId="64" borderId="10" xfId="1" applyNumberFormat="1" applyFont="1" applyFill="1" applyBorder="1" applyAlignment="1">
      <alignment vertical="center"/>
    </xf>
    <xf numFmtId="0" fontId="40" fillId="55" borderId="0" xfId="0" applyFont="1" applyFill="1" applyAlignment="1">
      <alignment horizontal="center"/>
    </xf>
    <xf numFmtId="0" fontId="16" fillId="0" borderId="31" xfId="0" applyFont="1" applyFill="1" applyBorder="1" applyAlignment="1">
      <alignment horizontal="center"/>
    </xf>
    <xf numFmtId="0" fontId="16" fillId="57" borderId="29" xfId="0" applyFont="1" applyFill="1" applyBorder="1" applyAlignment="1">
      <alignment horizontal="center"/>
    </xf>
    <xf numFmtId="0" fontId="16" fillId="57" borderId="30" xfId="0" applyFont="1" applyFill="1" applyBorder="1" applyAlignment="1">
      <alignment horizontal="center"/>
    </xf>
    <xf numFmtId="0" fontId="16" fillId="57" borderId="33" xfId="0" applyFont="1" applyFill="1" applyBorder="1" applyAlignment="1">
      <alignment horizontal="center"/>
    </xf>
    <xf numFmtId="0" fontId="40" fillId="58" borderId="0" xfId="0" applyFont="1" applyFill="1" applyAlignment="1">
      <alignment horizontal="center"/>
    </xf>
    <xf numFmtId="0" fontId="16" fillId="57" borderId="21" xfId="0" applyFont="1" applyFill="1" applyBorder="1" applyAlignment="1">
      <alignment horizontal="center"/>
    </xf>
    <xf numFmtId="0" fontId="16" fillId="57" borderId="35" xfId="0" applyFont="1" applyFill="1" applyBorder="1" applyAlignment="1">
      <alignment horizontal="center"/>
    </xf>
    <xf numFmtId="0" fontId="16" fillId="57" borderId="32" xfId="0" applyFont="1" applyFill="1" applyBorder="1" applyAlignment="1">
      <alignment horizontal="center"/>
    </xf>
  </cellXfs>
  <cellStyles count="566">
    <cellStyle name="20% - Accent1" xfId="20" builtinId="30" customBuiltin="1"/>
    <cellStyle name="20% - Accent1 2" xfId="43"/>
    <cellStyle name="20% - Accent1 2 2" xfId="302"/>
    <cellStyle name="20% - Accent2" xfId="24" builtinId="34" customBuiltin="1"/>
    <cellStyle name="20% - Accent2 2" xfId="44"/>
    <cellStyle name="20% - Accent2 2 2" xfId="303"/>
    <cellStyle name="20% - Accent3" xfId="28" builtinId="38" customBuiltin="1"/>
    <cellStyle name="20% - Accent3 2" xfId="45"/>
    <cellStyle name="20% - Accent3 2 2" xfId="304"/>
    <cellStyle name="20% - Accent4" xfId="32" builtinId="42" customBuiltin="1"/>
    <cellStyle name="20% - Accent4 2" xfId="46"/>
    <cellStyle name="20% - Accent4 2 2" xfId="305"/>
    <cellStyle name="20% - Accent5" xfId="36" builtinId="46" customBuiltin="1"/>
    <cellStyle name="20% - Accent5 2" xfId="47"/>
    <cellStyle name="20% - Accent6" xfId="40" builtinId="50" customBuiltin="1"/>
    <cellStyle name="20% - Accent6 2" xfId="48"/>
    <cellStyle name="20% - Accent6 2 2" xfId="306"/>
    <cellStyle name="40% - Accent1" xfId="21" builtinId="31" customBuiltin="1"/>
    <cellStyle name="40% - Accent1 2" xfId="49"/>
    <cellStyle name="40% - Accent1 2 2" xfId="307"/>
    <cellStyle name="40% - Accent2" xfId="25" builtinId="35" customBuiltin="1"/>
    <cellStyle name="40% - Accent2 2" xfId="50"/>
    <cellStyle name="40% - Accent3" xfId="29" builtinId="39" customBuiltin="1"/>
    <cellStyle name="40% - Accent3 2" xfId="51"/>
    <cellStyle name="40% - Accent3 2 2" xfId="308"/>
    <cellStyle name="40% - Accent4" xfId="33" builtinId="43" customBuiltin="1"/>
    <cellStyle name="40% - Accent4 2" xfId="52"/>
    <cellStyle name="40% - Accent4 2 2" xfId="309"/>
    <cellStyle name="40% - Accent5" xfId="37" builtinId="47" customBuiltin="1"/>
    <cellStyle name="40% - Accent5 2" xfId="53"/>
    <cellStyle name="40% - Accent5 2 2" xfId="310"/>
    <cellStyle name="40% - Accent6" xfId="41" builtinId="51" customBuiltin="1"/>
    <cellStyle name="40% - Accent6 2" xfId="54"/>
    <cellStyle name="40% - Accent6 2 2" xfId="311"/>
    <cellStyle name="60% - Accent1" xfId="22" builtinId="32" customBuiltin="1"/>
    <cellStyle name="60% - Accent1 2" xfId="55"/>
    <cellStyle name="60% - Accent1 2 2" xfId="312"/>
    <cellStyle name="60% - Accent2" xfId="26" builtinId="36" customBuiltin="1"/>
    <cellStyle name="60% - Accent2 2" xfId="56"/>
    <cellStyle name="60% - Accent2 2 2" xfId="313"/>
    <cellStyle name="60% - Accent3" xfId="30" builtinId="40" customBuiltin="1"/>
    <cellStyle name="60% - Accent3 2" xfId="57"/>
    <cellStyle name="60% - Accent3 2 2" xfId="314"/>
    <cellStyle name="60% - Accent4" xfId="34" builtinId="44" customBuiltin="1"/>
    <cellStyle name="60% - Accent4 2" xfId="58"/>
    <cellStyle name="60% - Accent4 2 2" xfId="315"/>
    <cellStyle name="60% - Accent5" xfId="38" builtinId="48" customBuiltin="1"/>
    <cellStyle name="60% - Accent5 2" xfId="59"/>
    <cellStyle name="60% - Accent5 2 2" xfId="316"/>
    <cellStyle name="60% - Accent6" xfId="42" builtinId="52" customBuiltin="1"/>
    <cellStyle name="60% - Accent6 2" xfId="60"/>
    <cellStyle name="60% - Accent6 2 2" xfId="317"/>
    <cellStyle name="60% Accent1" xfId="318"/>
    <cellStyle name="Accent1" xfId="19" builtinId="29" customBuiltin="1"/>
    <cellStyle name="Accent1 2" xfId="61"/>
    <cellStyle name="Accent1 2 2" xfId="319"/>
    <cellStyle name="Accent2" xfId="23" builtinId="33" customBuiltin="1"/>
    <cellStyle name="Accent2 2" xfId="62"/>
    <cellStyle name="Accent2 2 2" xfId="320"/>
    <cellStyle name="Accent3" xfId="27" builtinId="37" customBuiltin="1"/>
    <cellStyle name="Accent3 2" xfId="63"/>
    <cellStyle name="Accent3 2 2" xfId="321"/>
    <cellStyle name="Accent4" xfId="31" builtinId="41" customBuiltin="1"/>
    <cellStyle name="Accent4 2" xfId="64"/>
    <cellStyle name="Accent4 2 2" xfId="322"/>
    <cellStyle name="Accent5" xfId="35" builtinId="45" customBuiltin="1"/>
    <cellStyle name="Accent5 2" xfId="65"/>
    <cellStyle name="Accent6" xfId="39" builtinId="49" customBuiltin="1"/>
    <cellStyle name="Accent6 2" xfId="66"/>
    <cellStyle name="Accent6 2 2" xfId="323"/>
    <cellStyle name="Account" xfId="100"/>
    <cellStyle name="Account 10" xfId="101"/>
    <cellStyle name="Account 10 2" xfId="324"/>
    <cellStyle name="Account 10 2 2" xfId="325"/>
    <cellStyle name="Account 10 3" xfId="326"/>
    <cellStyle name="Account 11" xfId="102"/>
    <cellStyle name="Account 11 2" xfId="327"/>
    <cellStyle name="Account 11 2 2" xfId="328"/>
    <cellStyle name="Account 11 3" xfId="329"/>
    <cellStyle name="Account 12" xfId="103"/>
    <cellStyle name="Account 12 2" xfId="330"/>
    <cellStyle name="Account 12 2 2" xfId="331"/>
    <cellStyle name="Account 12 3" xfId="332"/>
    <cellStyle name="Account 13" xfId="104"/>
    <cellStyle name="Account 13 2" xfId="333"/>
    <cellStyle name="Account 13 2 2" xfId="334"/>
    <cellStyle name="Account 13 3" xfId="335"/>
    <cellStyle name="Account 14" xfId="105"/>
    <cellStyle name="Account 14 2" xfId="336"/>
    <cellStyle name="Account 14 2 2" xfId="337"/>
    <cellStyle name="Account 14 3" xfId="338"/>
    <cellStyle name="Account 15" xfId="106"/>
    <cellStyle name="Account 15 2" xfId="339"/>
    <cellStyle name="Account 15 2 2" xfId="340"/>
    <cellStyle name="Account 15 3" xfId="341"/>
    <cellStyle name="Account 2" xfId="107"/>
    <cellStyle name="Account 2 2" xfId="342"/>
    <cellStyle name="Account 2 2 2" xfId="343"/>
    <cellStyle name="Account 2 3" xfId="344"/>
    <cellStyle name="Account 3" xfId="108"/>
    <cellStyle name="Account 3 2" xfId="345"/>
    <cellStyle name="Account 3 2 2" xfId="346"/>
    <cellStyle name="Account 3 3" xfId="347"/>
    <cellStyle name="Account 4" xfId="109"/>
    <cellStyle name="Account 4 2" xfId="348"/>
    <cellStyle name="Account 4 2 2" xfId="349"/>
    <cellStyle name="Account 4 3" xfId="350"/>
    <cellStyle name="Account 5" xfId="110"/>
    <cellStyle name="Account 5 2" xfId="351"/>
    <cellStyle name="Account 5 2 2" xfId="352"/>
    <cellStyle name="Account 5 3" xfId="353"/>
    <cellStyle name="Account 6" xfId="111"/>
    <cellStyle name="Account 6 2" xfId="354"/>
    <cellStyle name="Account 6 2 2" xfId="355"/>
    <cellStyle name="Account 6 3" xfId="356"/>
    <cellStyle name="Account 7" xfId="112"/>
    <cellStyle name="Account 7 2" xfId="357"/>
    <cellStyle name="Account 7 2 2" xfId="358"/>
    <cellStyle name="Account 7 3" xfId="359"/>
    <cellStyle name="Account 8" xfId="113"/>
    <cellStyle name="Account 8 2" xfId="360"/>
    <cellStyle name="Account 8 2 2" xfId="361"/>
    <cellStyle name="Account 8 3" xfId="362"/>
    <cellStyle name="Account 9" xfId="114"/>
    <cellStyle name="Account 9 2" xfId="363"/>
    <cellStyle name="Account 9 2 2" xfId="364"/>
    <cellStyle name="Account 9 3" xfId="365"/>
    <cellStyle name="Bad" xfId="8" builtinId="27" customBuiltin="1"/>
    <cellStyle name="Bad 2" xfId="67"/>
    <cellStyle name="Bad 2 2" xfId="366"/>
    <cellStyle name="Calculation" xfId="12" builtinId="22" customBuiltin="1"/>
    <cellStyle name="Calculation 2" xfId="68"/>
    <cellStyle name="Calculation 2 2" xfId="367"/>
    <cellStyle name="Check Cell" xfId="14" builtinId="23" customBuiltin="1"/>
    <cellStyle name="Check Cell 2" xfId="69"/>
    <cellStyle name="Comma" xfId="1" builtinId="3"/>
    <cellStyle name="Comma 2" xfId="70"/>
    <cellStyle name="Comma 2 2" xfId="115"/>
    <cellStyle name="Comma 2 2 2" xfId="116"/>
    <cellStyle name="Comma 2 2 2 2" xfId="117"/>
    <cellStyle name="Comma 2 3" xfId="118"/>
    <cellStyle name="Comma 2 3 2" xfId="119"/>
    <cellStyle name="Comma 3" xfId="71"/>
    <cellStyle name="Comma 3 2" xfId="120"/>
    <cellStyle name="Comma 3 2 2" xfId="121"/>
    <cellStyle name="Comma 4" xfId="122"/>
    <cellStyle name="Comma 4 2" xfId="123"/>
    <cellStyle name="Comma 5" xfId="124"/>
    <cellStyle name="Comma 5 2" xfId="125"/>
    <cellStyle name="Comma 5 3" xfId="294"/>
    <cellStyle name="Comma 6" xfId="126"/>
    <cellStyle name="Comma 6 2" xfId="127"/>
    <cellStyle name="Comma 6 3" xfId="128"/>
    <cellStyle name="Comma 6 4" xfId="295"/>
    <cellStyle name="Comma 7" xfId="368"/>
    <cellStyle name="Comma 7 2" xfId="369"/>
    <cellStyle name="Comma 8" xfId="563"/>
    <cellStyle name="Currency 2" xfId="72"/>
    <cellStyle name="Currency 2 2" xfId="129"/>
    <cellStyle name="Currency 2 2 2" xfId="130"/>
    <cellStyle name="Currency 2 3" xfId="131"/>
    <cellStyle name="Currency 2 4" xfId="132"/>
    <cellStyle name="Currency 2 5" xfId="133"/>
    <cellStyle name="Currency 2 6" xfId="370"/>
    <cellStyle name="Currency 3" xfId="73"/>
    <cellStyle name="Currency 3 2" xfId="134"/>
    <cellStyle name="Currency 3 3" xfId="135"/>
    <cellStyle name="Currency 3 4" xfId="296"/>
    <cellStyle name="Currency 4" xfId="74"/>
    <cellStyle name="Currency 5" xfId="136"/>
    <cellStyle name="Currency 5 2" xfId="137"/>
    <cellStyle name="Currency 6" xfId="371"/>
    <cellStyle name="Currency 6 2" xfId="372"/>
    <cellStyle name="Date" xfId="75"/>
    <cellStyle name="Explanatory Text" xfId="17" builtinId="53" customBuiltin="1"/>
    <cellStyle name="Explanatory Text 2" xfId="76"/>
    <cellStyle name="Fund" xfId="77"/>
    <cellStyle name="Fund 10" xfId="138"/>
    <cellStyle name="Fund 10 2" xfId="373"/>
    <cellStyle name="Fund 10 2 2" xfId="374"/>
    <cellStyle name="Fund 10 3" xfId="375"/>
    <cellStyle name="Fund 11" xfId="139"/>
    <cellStyle name="Fund 11 2" xfId="376"/>
    <cellStyle name="Fund 11 2 2" xfId="377"/>
    <cellStyle name="Fund 11 3" xfId="378"/>
    <cellStyle name="Fund 12" xfId="140"/>
    <cellStyle name="Fund 12 2" xfId="379"/>
    <cellStyle name="Fund 12 2 2" xfId="380"/>
    <cellStyle name="Fund 12 3" xfId="381"/>
    <cellStyle name="Fund 13" xfId="141"/>
    <cellStyle name="Fund 13 2" xfId="382"/>
    <cellStyle name="Fund 13 2 2" xfId="383"/>
    <cellStyle name="Fund 13 3" xfId="384"/>
    <cellStyle name="Fund 14" xfId="142"/>
    <cellStyle name="Fund 14 2" xfId="385"/>
    <cellStyle name="Fund 14 2 2" xfId="386"/>
    <cellStyle name="Fund 14 3" xfId="387"/>
    <cellStyle name="Fund 15" xfId="143"/>
    <cellStyle name="Fund 15 2" xfId="388"/>
    <cellStyle name="Fund 15 2 2" xfId="389"/>
    <cellStyle name="Fund 15 3" xfId="390"/>
    <cellStyle name="Fund 2" xfId="144"/>
    <cellStyle name="Fund 2 2" xfId="391"/>
    <cellStyle name="Fund 2 2 2" xfId="392"/>
    <cellStyle name="Fund 2 3" xfId="393"/>
    <cellStyle name="Fund 3" xfId="145"/>
    <cellStyle name="Fund 3 2" xfId="394"/>
    <cellStyle name="Fund 3 2 2" xfId="395"/>
    <cellStyle name="Fund 3 3" xfId="396"/>
    <cellStyle name="Fund 4" xfId="146"/>
    <cellStyle name="Fund 4 2" xfId="397"/>
    <cellStyle name="Fund 4 2 2" xfId="398"/>
    <cellStyle name="Fund 4 3" xfId="399"/>
    <cellStyle name="Fund 5" xfId="147"/>
    <cellStyle name="Fund 5 2" xfId="400"/>
    <cellStyle name="Fund 5 2 2" xfId="401"/>
    <cellStyle name="Fund 5 3" xfId="402"/>
    <cellStyle name="Fund 6" xfId="148"/>
    <cellStyle name="Fund 6 2" xfId="403"/>
    <cellStyle name="Fund 6 2 2" xfId="404"/>
    <cellStyle name="Fund 6 3" xfId="405"/>
    <cellStyle name="Fund 7" xfId="149"/>
    <cellStyle name="Fund 7 2" xfId="406"/>
    <cellStyle name="Fund 7 2 2" xfId="407"/>
    <cellStyle name="Fund 7 3" xfId="408"/>
    <cellStyle name="Fund 8" xfId="150"/>
    <cellStyle name="Fund 8 2" xfId="409"/>
    <cellStyle name="Fund 8 2 2" xfId="410"/>
    <cellStyle name="Fund 8 3" xfId="411"/>
    <cellStyle name="Fund 9" xfId="151"/>
    <cellStyle name="Fund 9 2" xfId="412"/>
    <cellStyle name="Fund 9 2 2" xfId="413"/>
    <cellStyle name="Fund 9 3" xfId="414"/>
    <cellStyle name="General" xfId="78"/>
    <cellStyle name="Good" xfId="7" builtinId="26" customBuiltin="1"/>
    <cellStyle name="Good 2" xfId="79"/>
    <cellStyle name="Good 2 2" xfId="415"/>
    <cellStyle name="Heading 1" xfId="3" builtinId="16" customBuiltin="1"/>
    <cellStyle name="Heading 1 2" xfId="80"/>
    <cellStyle name="Heading 1 2 2" xfId="416"/>
    <cellStyle name="Heading 2" xfId="4" builtinId="17" customBuiltin="1"/>
    <cellStyle name="Heading 2 2" xfId="81"/>
    <cellStyle name="Heading 2 2 2" xfId="417"/>
    <cellStyle name="Heading 3" xfId="5" builtinId="18" customBuiltin="1"/>
    <cellStyle name="Heading 3 2" xfId="82"/>
    <cellStyle name="Heading 3 2 2" xfId="418"/>
    <cellStyle name="Heading 4" xfId="6" builtinId="19" customBuiltin="1"/>
    <cellStyle name="Heading 4 2" xfId="83"/>
    <cellStyle name="Heading 4 2 2" xfId="419"/>
    <cellStyle name="Hyperlink" xfId="565" builtinId="8"/>
    <cellStyle name="Hyperlink 2" xfId="420"/>
    <cellStyle name="Hyperlink 3" xfId="421"/>
    <cellStyle name="Input" xfId="10" builtinId="20" customBuiltin="1"/>
    <cellStyle name="Input 2" xfId="84"/>
    <cellStyle name="Input 2 2" xfId="422"/>
    <cellStyle name="Linked Cell" xfId="13" builtinId="24" customBuiltin="1"/>
    <cellStyle name="Linked Cell 2" xfId="85"/>
    <cellStyle name="Linked Cell 2 2" xfId="423"/>
    <cellStyle name="Neutral" xfId="9" builtinId="28" customBuiltin="1"/>
    <cellStyle name="Neutral 2" xfId="86"/>
    <cellStyle name="Neutral 2 2" xfId="424"/>
    <cellStyle name="Normal" xfId="0" builtinId="0"/>
    <cellStyle name="Normal 10" xfId="152"/>
    <cellStyle name="Normal 11" xfId="425"/>
    <cellStyle name="Normal 11 2" xfId="426"/>
    <cellStyle name="Normal 12" xfId="153"/>
    <cellStyle name="Normal 13" xfId="562"/>
    <cellStyle name="Normal 15" xfId="154"/>
    <cellStyle name="Normal 2" xfId="87"/>
    <cellStyle name="Normal 2 10" xfId="155"/>
    <cellStyle name="Normal 2 11" xfId="156"/>
    <cellStyle name="Normal 2 12" xfId="157"/>
    <cellStyle name="Normal 2 13" xfId="158"/>
    <cellStyle name="Normal 2 14" xfId="159"/>
    <cellStyle name="Normal 2 15" xfId="160"/>
    <cellStyle name="Normal 2 16" xfId="161"/>
    <cellStyle name="Normal 2 2" xfId="162"/>
    <cellStyle name="Normal 2 2 10" xfId="163"/>
    <cellStyle name="Normal 2 2 11" xfId="164"/>
    <cellStyle name="Normal 2 2 12" xfId="165"/>
    <cellStyle name="Normal 2 2 13" xfId="166"/>
    <cellStyle name="Normal 2 2 14" xfId="167"/>
    <cellStyle name="Normal 2 2 15" xfId="168"/>
    <cellStyle name="Normal 2 2 16" xfId="169"/>
    <cellStyle name="Normal 2 2 17" xfId="170"/>
    <cellStyle name="Normal 2 2 2" xfId="171"/>
    <cellStyle name="Normal 2 2 3" xfId="172"/>
    <cellStyle name="Normal 2 2 4" xfId="173"/>
    <cellStyle name="Normal 2 2 5" xfId="174"/>
    <cellStyle name="Normal 2 2 6" xfId="175"/>
    <cellStyle name="Normal 2 2 7" xfId="176"/>
    <cellStyle name="Normal 2 2 8" xfId="177"/>
    <cellStyle name="Normal 2 2 9" xfId="178"/>
    <cellStyle name="Normal 2 3" xfId="179"/>
    <cellStyle name="Normal 2 3 2" xfId="301"/>
    <cellStyle name="Normal 2 4" xfId="180"/>
    <cellStyle name="Normal 2 5" xfId="181"/>
    <cellStyle name="Normal 2 6" xfId="182"/>
    <cellStyle name="Normal 2 7" xfId="183"/>
    <cellStyle name="Normal 2 8" xfId="184"/>
    <cellStyle name="Normal 2 9" xfId="185"/>
    <cellStyle name="Normal 3" xfId="88"/>
    <cellStyle name="Normal 3 2" xfId="186"/>
    <cellStyle name="Normal 3 2 2" xfId="187"/>
    <cellStyle name="Normal 3 2 2 2" xfId="188"/>
    <cellStyle name="Normal 3 2 2 2 2" xfId="189"/>
    <cellStyle name="Normal 3 2 2 3" xfId="190"/>
    <cellStyle name="Normal 3 2 2 4" xfId="191"/>
    <cellStyle name="Normal 3 2 3" xfId="192"/>
    <cellStyle name="Normal 3 2 3 2" xfId="193"/>
    <cellStyle name="Normal 3 2 4" xfId="194"/>
    <cellStyle name="Normal 3 2 5" xfId="195"/>
    <cellStyle name="Normal 3 3" xfId="196"/>
    <cellStyle name="Normal 3 3 2" xfId="197"/>
    <cellStyle name="Normal 3 3 3" xfId="198"/>
    <cellStyle name="Normal 3 4" xfId="199"/>
    <cellStyle name="Normal 3 4 2" xfId="200"/>
    <cellStyle name="Normal 3 4 2 2" xfId="201"/>
    <cellStyle name="Normal 3 4 3" xfId="202"/>
    <cellStyle name="Normal 3 5" xfId="203"/>
    <cellStyle name="Normal 3 5 2" xfId="204"/>
    <cellStyle name="Normal 3 6" xfId="205"/>
    <cellStyle name="Normal 3 7" xfId="206"/>
    <cellStyle name="Normal 4" xfId="89"/>
    <cellStyle name="Normal 4 2" xfId="207"/>
    <cellStyle name="Normal 4 2 2" xfId="208"/>
    <cellStyle name="Normal 4 2 3" xfId="297"/>
    <cellStyle name="Normal 4 3" xfId="209"/>
    <cellStyle name="Normal 4 4" xfId="427"/>
    <cellStyle name="Normal 5" xfId="210"/>
    <cellStyle name="Normal 5 2" xfId="211"/>
    <cellStyle name="Normal 5 2 2" xfId="212"/>
    <cellStyle name="Normal 5 2 2 2" xfId="213"/>
    <cellStyle name="Normal 5 2 3" xfId="214"/>
    <cellStyle name="Normal 5 2 4" xfId="215"/>
    <cellStyle name="Normal 5 2 5" xfId="428"/>
    <cellStyle name="Normal 5 3" xfId="216"/>
    <cellStyle name="Normal 5 3 2" xfId="217"/>
    <cellStyle name="Normal 5 4" xfId="218"/>
    <cellStyle name="Normal 5 5" xfId="219"/>
    <cellStyle name="Normal 5 6" xfId="220"/>
    <cellStyle name="Normal 5 7" xfId="221"/>
    <cellStyle name="Normal 5 8" xfId="298"/>
    <cellStyle name="Normal 5 9" xfId="429"/>
    <cellStyle name="Normal 6" xfId="99"/>
    <cellStyle name="Normal 6 2" xfId="222"/>
    <cellStyle name="Normal 6 3" xfId="223"/>
    <cellStyle name="Normal 7" xfId="224"/>
    <cellStyle name="Normal 8" xfId="225"/>
    <cellStyle name="Normal 9" xfId="226"/>
    <cellStyle name="Normal 9 2" xfId="299"/>
    <cellStyle name="Normal 9 3" xfId="430"/>
    <cellStyle name="Normal 9 4" xfId="431"/>
    <cellStyle name="Normal_AIRPLAN.XLS" xfId="90"/>
    <cellStyle name="Normal_AIRPLAN.XLS_0640 ParksOperating 2011PSQ Fin Plan" xfId="98"/>
    <cellStyle name="Note" xfId="16" builtinId="10" customBuiltin="1"/>
    <cellStyle name="Note 2" xfId="91"/>
    <cellStyle name="Note 2 2" xfId="227"/>
    <cellStyle name="Note 2 2 2" xfId="228"/>
    <cellStyle name="Note 2 2 3" xfId="300"/>
    <cellStyle name="Org" xfId="229"/>
    <cellStyle name="Org 10" xfId="230"/>
    <cellStyle name="Org 10 2" xfId="432"/>
    <cellStyle name="Org 10 2 2" xfId="433"/>
    <cellStyle name="Org 10 3" xfId="434"/>
    <cellStyle name="Org 11" xfId="231"/>
    <cellStyle name="Org 11 2" xfId="435"/>
    <cellStyle name="Org 11 2 2" xfId="436"/>
    <cellStyle name="Org 11 3" xfId="437"/>
    <cellStyle name="Org 12" xfId="232"/>
    <cellStyle name="Org 12 2" xfId="438"/>
    <cellStyle name="Org 12 2 2" xfId="439"/>
    <cellStyle name="Org 12 3" xfId="440"/>
    <cellStyle name="Org 13" xfId="233"/>
    <cellStyle name="Org 13 2" xfId="441"/>
    <cellStyle name="Org 13 2 2" xfId="442"/>
    <cellStyle name="Org 13 3" xfId="443"/>
    <cellStyle name="Org 14" xfId="234"/>
    <cellStyle name="Org 14 2" xfId="444"/>
    <cellStyle name="Org 14 2 2" xfId="445"/>
    <cellStyle name="Org 14 3" xfId="446"/>
    <cellStyle name="Org 15" xfId="235"/>
    <cellStyle name="Org 15 2" xfId="447"/>
    <cellStyle name="Org 15 2 2" xfId="448"/>
    <cellStyle name="Org 15 3" xfId="449"/>
    <cellStyle name="Org 2" xfId="236"/>
    <cellStyle name="Org 2 2" xfId="450"/>
    <cellStyle name="Org 2 2 2" xfId="451"/>
    <cellStyle name="Org 2 3" xfId="452"/>
    <cellStyle name="Org 3" xfId="237"/>
    <cellStyle name="Org 3 2" xfId="453"/>
    <cellStyle name="Org 3 2 2" xfId="454"/>
    <cellStyle name="Org 3 3" xfId="455"/>
    <cellStyle name="Org 4" xfId="238"/>
    <cellStyle name="Org 4 2" xfId="456"/>
    <cellStyle name="Org 4 2 2" xfId="457"/>
    <cellStyle name="Org 4 3" xfId="458"/>
    <cellStyle name="Org 5" xfId="239"/>
    <cellStyle name="Org 5 2" xfId="459"/>
    <cellStyle name="Org 5 2 2" xfId="460"/>
    <cellStyle name="Org 5 3" xfId="461"/>
    <cellStyle name="Org 6" xfId="240"/>
    <cellStyle name="Org 6 2" xfId="462"/>
    <cellStyle name="Org 6 2 2" xfId="463"/>
    <cellStyle name="Org 6 3" xfId="464"/>
    <cellStyle name="Org 7" xfId="241"/>
    <cellStyle name="Org 7 2" xfId="465"/>
    <cellStyle name="Org 7 2 2" xfId="466"/>
    <cellStyle name="Org 7 3" xfId="467"/>
    <cellStyle name="Org 8" xfId="242"/>
    <cellStyle name="Org 8 2" xfId="468"/>
    <cellStyle name="Org 8 2 2" xfId="469"/>
    <cellStyle name="Org 8 3" xfId="470"/>
    <cellStyle name="Org 9" xfId="243"/>
    <cellStyle name="Org 9 2" xfId="471"/>
    <cellStyle name="Org 9 2 2" xfId="472"/>
    <cellStyle name="Org 9 3" xfId="473"/>
    <cellStyle name="Output" xfId="11" builtinId="21" customBuiltin="1"/>
    <cellStyle name="Output 2" xfId="92"/>
    <cellStyle name="Output 2 2" xfId="474"/>
    <cellStyle name="Percent" xfId="564" builtinId="5"/>
    <cellStyle name="Percent 2" xfId="244"/>
    <cellStyle name="Percent 2 10" xfId="245"/>
    <cellStyle name="Percent 2 11" xfId="246"/>
    <cellStyle name="Percent 2 12" xfId="247"/>
    <cellStyle name="Percent 2 13" xfId="248"/>
    <cellStyle name="Percent 2 14" xfId="249"/>
    <cellStyle name="Percent 2 15" xfId="250"/>
    <cellStyle name="Percent 2 2" xfId="251"/>
    <cellStyle name="Percent 2 3" xfId="252"/>
    <cellStyle name="Percent 2 4" xfId="253"/>
    <cellStyle name="Percent 2 5" xfId="254"/>
    <cellStyle name="Percent 2 6" xfId="255"/>
    <cellStyle name="Percent 2 7" xfId="256"/>
    <cellStyle name="Percent 2 8" xfId="257"/>
    <cellStyle name="Percent 2 9" xfId="258"/>
    <cellStyle name="Percent 3" xfId="259"/>
    <cellStyle name="Percent 3 2" xfId="260"/>
    <cellStyle name="Percent 4" xfId="261"/>
    <cellStyle name="Phone" xfId="93"/>
    <cellStyle name="Project" xfId="262"/>
    <cellStyle name="Project 10" xfId="263"/>
    <cellStyle name="Project 10 2" xfId="475"/>
    <cellStyle name="Project 10 2 2" xfId="476"/>
    <cellStyle name="Project 10 3" xfId="477"/>
    <cellStyle name="Project 11" xfId="264"/>
    <cellStyle name="Project 11 2" xfId="478"/>
    <cellStyle name="Project 11 2 2" xfId="479"/>
    <cellStyle name="Project 11 3" xfId="480"/>
    <cellStyle name="Project 12" xfId="265"/>
    <cellStyle name="Project 12 2" xfId="481"/>
    <cellStyle name="Project 12 2 2" xfId="482"/>
    <cellStyle name="Project 12 3" xfId="483"/>
    <cellStyle name="Project 13" xfId="266"/>
    <cellStyle name="Project 13 2" xfId="484"/>
    <cellStyle name="Project 13 2 2" xfId="485"/>
    <cellStyle name="Project 13 3" xfId="486"/>
    <cellStyle name="Project 14" xfId="267"/>
    <cellStyle name="Project 14 2" xfId="487"/>
    <cellStyle name="Project 14 2 2" xfId="488"/>
    <cellStyle name="Project 14 3" xfId="489"/>
    <cellStyle name="Project 15" xfId="268"/>
    <cellStyle name="Project 15 2" xfId="490"/>
    <cellStyle name="Project 15 2 2" xfId="491"/>
    <cellStyle name="Project 15 3" xfId="492"/>
    <cellStyle name="Project 2" xfId="269"/>
    <cellStyle name="Project 2 2" xfId="493"/>
    <cellStyle name="Project 2 2 2" xfId="494"/>
    <cellStyle name="Project 2 3" xfId="495"/>
    <cellStyle name="Project 3" xfId="270"/>
    <cellStyle name="Project 3 2" xfId="496"/>
    <cellStyle name="Project 3 2 2" xfId="497"/>
    <cellStyle name="Project 3 3" xfId="498"/>
    <cellStyle name="Project 4" xfId="271"/>
    <cellStyle name="Project 4 2" xfId="499"/>
    <cellStyle name="Project 4 2 2" xfId="500"/>
    <cellStyle name="Project 4 3" xfId="501"/>
    <cellStyle name="Project 5" xfId="272"/>
    <cellStyle name="Project 5 2" xfId="502"/>
    <cellStyle name="Project 5 2 2" xfId="503"/>
    <cellStyle name="Project 5 3" xfId="504"/>
    <cellStyle name="Project 6" xfId="273"/>
    <cellStyle name="Project 6 2" xfId="505"/>
    <cellStyle name="Project 6 2 2" xfId="506"/>
    <cellStyle name="Project 6 3" xfId="507"/>
    <cellStyle name="Project 7" xfId="274"/>
    <cellStyle name="Project 7 2" xfId="508"/>
    <cellStyle name="Project 7 2 2" xfId="509"/>
    <cellStyle name="Project 7 3" xfId="510"/>
    <cellStyle name="Project 8" xfId="275"/>
    <cellStyle name="Project 8 2" xfId="511"/>
    <cellStyle name="Project 8 2 2" xfId="512"/>
    <cellStyle name="Project 8 3" xfId="513"/>
    <cellStyle name="Project 9" xfId="276"/>
    <cellStyle name="Project 9 2" xfId="514"/>
    <cellStyle name="Project 9 2 2" xfId="515"/>
    <cellStyle name="Project 9 3" xfId="516"/>
    <cellStyle name="Subtotal" xfId="517"/>
    <cellStyle name="t" xfId="277"/>
    <cellStyle name="task" xfId="278"/>
    <cellStyle name="task 10" xfId="279"/>
    <cellStyle name="task 10 2" xfId="518"/>
    <cellStyle name="task 10 2 2" xfId="519"/>
    <cellStyle name="task 10 3" xfId="520"/>
    <cellStyle name="task 11" xfId="280"/>
    <cellStyle name="task 11 2" xfId="521"/>
    <cellStyle name="task 11 2 2" xfId="522"/>
    <cellStyle name="task 11 3" xfId="523"/>
    <cellStyle name="task 12" xfId="281"/>
    <cellStyle name="task 12 2" xfId="524"/>
    <cellStyle name="task 12 2 2" xfId="525"/>
    <cellStyle name="task 12 3" xfId="526"/>
    <cellStyle name="task 13" xfId="282"/>
    <cellStyle name="task 13 2" xfId="527"/>
    <cellStyle name="task 13 2 2" xfId="528"/>
    <cellStyle name="task 13 3" xfId="529"/>
    <cellStyle name="task 14" xfId="283"/>
    <cellStyle name="task 14 2" xfId="530"/>
    <cellStyle name="task 14 2 2" xfId="531"/>
    <cellStyle name="task 14 3" xfId="532"/>
    <cellStyle name="task 15" xfId="284"/>
    <cellStyle name="task 15 2" xfId="533"/>
    <cellStyle name="task 15 2 2" xfId="534"/>
    <cellStyle name="task 15 3" xfId="535"/>
    <cellStyle name="task 2" xfId="285"/>
    <cellStyle name="task 2 2" xfId="536"/>
    <cellStyle name="task 2 2 2" xfId="537"/>
    <cellStyle name="task 2 3" xfId="538"/>
    <cellStyle name="task 3" xfId="286"/>
    <cellStyle name="task 3 2" xfId="539"/>
    <cellStyle name="task 3 2 2" xfId="540"/>
    <cellStyle name="task 3 3" xfId="541"/>
    <cellStyle name="task 4" xfId="287"/>
    <cellStyle name="task 4 2" xfId="542"/>
    <cellStyle name="task 4 2 2" xfId="543"/>
    <cellStyle name="task 4 3" xfId="544"/>
    <cellStyle name="task 5" xfId="288"/>
    <cellStyle name="task 5 2" xfId="545"/>
    <cellStyle name="task 5 2 2" xfId="546"/>
    <cellStyle name="task 5 3" xfId="547"/>
    <cellStyle name="task 6" xfId="289"/>
    <cellStyle name="task 6 2" xfId="548"/>
    <cellStyle name="task 6 2 2" xfId="549"/>
    <cellStyle name="task 6 3" xfId="550"/>
    <cellStyle name="task 7" xfId="290"/>
    <cellStyle name="task 7 2" xfId="551"/>
    <cellStyle name="task 7 2 2" xfId="552"/>
    <cellStyle name="task 7 3" xfId="553"/>
    <cellStyle name="task 8" xfId="291"/>
    <cellStyle name="task 8 2" xfId="554"/>
    <cellStyle name="task 8 2 2" xfId="555"/>
    <cellStyle name="task 8 3" xfId="556"/>
    <cellStyle name="task 9" xfId="292"/>
    <cellStyle name="task 9 2" xfId="557"/>
    <cellStyle name="task 9 2 2" xfId="558"/>
    <cellStyle name="task 9 3" xfId="559"/>
    <cellStyle name="Title" xfId="2" builtinId="15" customBuiltin="1"/>
    <cellStyle name="Title 2" xfId="94"/>
    <cellStyle name="Title 2 2" xfId="560"/>
    <cellStyle name="Total" xfId="18" builtinId="25" customBuiltin="1"/>
    <cellStyle name="Total 2" xfId="95"/>
    <cellStyle name="Total 2 2" xfId="561"/>
    <cellStyle name="Total 3" xfId="293"/>
    <cellStyle name="w15" xfId="96"/>
    <cellStyle name="Warning Text" xfId="15" builtinId="11" customBuiltin="1"/>
    <cellStyle name="Warning Text 2" xfId="97"/>
  </cellStyles>
  <dxfs count="0"/>
  <tableStyles count="0" defaultTableStyle="TableStyleMedium2" defaultPivotStyle="PivotStyleLight16"/>
  <colors>
    <mruColors>
      <color rgb="FF00FF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externalLinks/externalLink6.xml" Type="http://schemas.openxmlformats.org/officeDocument/2006/relationships/externalLink"/>
<Relationship Id="rId11" Target="externalLinks/externalLink7.xml" Type="http://schemas.openxmlformats.org/officeDocument/2006/relationships/externalLink"/>
<Relationship Id="rId12" Target="externalLinks/externalLink8.xml" Type="http://schemas.openxmlformats.org/officeDocument/2006/relationships/externalLink"/>
<Relationship Id="rId13" Target="externalLinks/externalLink9.xml" Type="http://schemas.openxmlformats.org/officeDocument/2006/relationships/externalLink"/>
<Relationship Id="rId14" Target="externalLinks/externalLink10.xml" Type="http://schemas.openxmlformats.org/officeDocument/2006/relationships/externalLink"/>
<Relationship Id="rId15" Target="externalLinks/externalLink11.xml" Type="http://schemas.openxmlformats.org/officeDocument/2006/relationships/externalLink"/>
<Relationship Id="rId16" Target="externalLinks/externalLink12.xml" Type="http://schemas.openxmlformats.org/officeDocument/2006/relationships/externalLink"/>
<Relationship Id="rId17" Target="theme/theme1.xml" Type="http://schemas.openxmlformats.org/officeDocument/2006/relationships/theme"/>
<Relationship Id="rId18" Target="styles.xml" Type="http://schemas.openxmlformats.org/officeDocument/2006/relationships/styles"/>
<Relationship Id="rId19" Target="sharedStrings.xml" Type="http://schemas.openxmlformats.org/officeDocument/2006/relationships/sharedStrings"/>
<Relationship Id="rId2" Target="worksheets/sheet2.xml" Type="http://schemas.openxmlformats.org/officeDocument/2006/relationships/worksheet"/>
<Relationship Id="rId20" Target="calcChain.xml" Type="http://schemas.openxmlformats.org/officeDocument/2006/relationships/calcChain"/>
<Relationship Id="rId21" Target="../customXml/item1.xml" Type="http://schemas.openxmlformats.org/officeDocument/2006/relationships/customXml"/>
<Relationship Id="rId22" Target="../customXml/item2.xml" Type="http://schemas.openxmlformats.org/officeDocument/2006/relationships/customXml"/>
<Relationship Id="rId23" Target="../customXml/item3.xml" Type="http://schemas.openxmlformats.org/officeDocument/2006/relationships/customXml"/>
<Relationship Id="rId3" Target="worksheets/sheet3.xml" Type="http://schemas.openxmlformats.org/officeDocument/2006/relationships/worksheet"/>
<Relationship Id="rId4" Target="worksheets/sheet4.xml" Type="http://schemas.openxmlformats.org/officeDocument/2006/relationships/worksheet"/>
<Relationship Id="rId5" Target="externalLinks/externalLink1.xml" Type="http://schemas.openxmlformats.org/officeDocument/2006/relationships/externalLink"/>
<Relationship Id="rId6" Target="externalLinks/externalLink2.xml" Type="http://schemas.openxmlformats.org/officeDocument/2006/relationships/externalLink"/>
<Relationship Id="rId7" Target="externalLinks/externalLink3.xml" Type="http://schemas.openxmlformats.org/officeDocument/2006/relationships/externalLink"/>
<Relationship Id="rId8" Target="externalLinks/externalLink4.xml" Type="http://schemas.openxmlformats.org/officeDocument/2006/relationships/externalLink"/>
<Relationship Id="rId9" Target="externalLinks/externalLink5.xml" Type="http://schemas.openxmlformats.org/officeDocument/2006/relationships/externalLink"/>
</Relationships>

</file>

<file path=xl/externalLinks/_rels/externalLink1.xml.rels><?xml version="1.0" encoding="UTF-8" standalone="no"?>
<Relationships xmlns="http://schemas.openxmlformats.org/package/2006/relationships">
<Relationship Id="rId1" Target="file:///C:/Users/tadessb/Desktop/GL_10%20Donload%20for%20Alex%20Budget%20Request/2014%20HCD%20Budget%20Spread%20w-reclass%20w-o-vac%20Proposed%20-%20to%20update%202014%20budget%20rev%20and%20exp.xlsm" TargetMode="External" Type="http://schemas.openxmlformats.org/officeDocument/2006/relationships/externalLinkPath"/>
</Relationships>

</file>

<file path=xl/externalLinks/_rels/externalLink10.xml.rels><?xml version="1.0" encoding="UTF-8" standalone="no"?>
<Relationships xmlns="http://schemas.openxmlformats.org/package/2006/relationships">
<Relationship Id="rId1" Target="file:///C:/Documents%20and%20Settings/gonzacr/Local%20Settings/Temporary%20Internet%20Files/OLK65/Copy%20of%20Countywide_Equipment_Replacement_Templates%20BA%20Example%20(2).xls" TargetMode="External" Type="http://schemas.openxmlformats.org/officeDocument/2006/relationships/externalLinkPath"/>
</Relationships>

</file>

<file path=xl/externalLinks/_rels/externalLink11.xml.rels><?xml version="1.0" encoding="UTF-8" standalone="no"?>
<Relationships xmlns="http://schemas.openxmlformats.org/package/2006/relationships">
<Relationship Id="rId1" Target="file:///M:/ANNUAL%20BUDGETS/2010%20Budget%20Panels/Executive%20Transmitted%20Documents/Other/2010Source_Ordinance.xls" TargetMode="External" Type="http://schemas.openxmlformats.org/officeDocument/2006/relationships/externalLinkPath"/>
</Relationships>

</file>

<file path=xl/externalLinks/_rels/externalLink12.xml.rels><?xml version="1.0" encoding="UTF-8" standalone="no"?>
<Relationships xmlns="http://schemas.openxmlformats.org/package/2006/relationships">
<Relationship Id="rId1" Target="file:///C:/Documents%20and%20Settings/Lindlem/Local%20Settings/Temporary%20Internet%20Files/OLK8C/DATASET%20CSD%20REV(shared).xls" TargetMode="External" Type="http://schemas.openxmlformats.org/officeDocument/2006/relationships/externalLinkPath"/>
</Relationships>

</file>

<file path=xl/externalLinks/_rels/externalLink2.xml.rels><?xml version="1.0" encoding="UTF-8" standalone="no"?>
<Relationships xmlns="http://schemas.openxmlformats.org/package/2006/relationships">
<Relationship Id="rId1" Target="file:///C:/Data/RPM/123data/HOF%20Files/2008/HOF%202008%20Budget%20forms.xls" TargetMode="External" Type="http://schemas.openxmlformats.org/officeDocument/2006/relationships/externalLinkPath"/>
</Relationships>

</file>

<file path=xl/externalLinks/_rels/externalLink3.xml.rels><?xml version="1.0" encoding="UTF-8" standalone="no"?>
<Relationships xmlns="http://schemas.openxmlformats.org/package/2006/relationships">
<Relationship Id="rId1" Target="file:///h:/TEMP/CX%20Update%206-23-01.xls" TargetMode="External" Type="http://schemas.openxmlformats.org/officeDocument/2006/relationships/externalLinkPath"/>
</Relationships>

</file>

<file path=xl/externalLinks/_rels/externalLink4.xml.rels><?xml version="1.0" encoding="UTF-8" standalone="no"?>
<Relationships xmlns="http://schemas.openxmlformats.org/package/2006/relationships">
<Relationship Id="rId1" Target="file:///D:/My%20Documents/RANDY/2001%20Budget/Request%20Phase/0935%202001%20Budget%20Forms.xls" TargetMode="External" Type="http://schemas.openxmlformats.org/officeDocument/2006/relationships/externalLinkPath"/>
</Relationships>

</file>

<file path=xl/externalLinks/_rels/externalLink5.xml.rels><?xml version="1.0" encoding="UTF-8" standalone="no"?>
<Relationships xmlns="http://schemas.openxmlformats.org/package/2006/relationships">
<Relationship Id="rId1" Target="file://///dchs-shares/home/INOUYER/Randy/My%20Documents/RANDY/2009%20Budget/DO/2009%20Allocation%20Table%20for%20Allocation%203-31-09.xls" TargetMode="External" Type="http://schemas.openxmlformats.org/officeDocument/2006/relationships/externalLinkPath"/>
</Relationships>

</file>

<file path=xl/externalLinks/_rels/externalLink6.xml.rels><?xml version="1.0" encoding="UTF-8" standalone="no"?>
<Relationships xmlns="http://schemas.openxmlformats.org/package/2006/relationships">
<Relationship Id="rId1" Target="file:///C:/Users/recordj/AppData/Local/Microsoft/Windows/Temporary%20Internet%20Files/Content.Outlook/DJH4TYBY/Countywide_Equipment_Replacement_Templates.xlsx" TargetMode="External" Type="http://schemas.openxmlformats.org/officeDocument/2006/relationships/externalLinkPath"/>
</Relationships>

</file>

<file path=xl/externalLinks/_rels/externalLink7.xml.rels><?xml version="1.0" encoding="UTF-8" standalone="no"?>
<Relationships xmlns="http://schemas.openxmlformats.org/package/2006/relationships">
<Relationship Id="rId1" Target="file://///Cs-king/Users/minguss/Data/2006%20dataset%20060615.xls" TargetMode="External" Type="http://schemas.openxmlformats.org/officeDocument/2006/relationships/externalLinkPath"/>
</Relationships>

</file>

<file path=xl/externalLinks/_rels/externalLink8.xml.rels><?xml version="1.0" encoding="UTF-8" standalone="no"?>
<Relationships xmlns="http://schemas.openxmlformats.org/package/2006/relationships">
<Relationship Id="rId1" Target="file://///dchs-shares/home/inouyer/Randy/My%20Documents/RANDY/2011%20Budget/DCHS/2011%20DCHS%20(0935)%20Allocations.xls" TargetMode="External" Type="http://schemas.openxmlformats.org/officeDocument/2006/relationships/externalLinkPath"/>
</Relationships>

</file>

<file path=xl/externalLinks/_rels/externalLink9.xml.rels><?xml version="1.0" encoding="UTF-8" standalone="no"?>
<Relationships xmlns="http://schemas.openxmlformats.org/package/2006/relationships">
<Relationship Id="rId1" Target="file:///O:/Randy/My%20Documents/RANDY/2009%20Budget/DO/2009%20DCHS%20(0935).xls"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BUDGETSPREAD-w-2012 Au (2"/>
      <sheetName val="Exempt Schedule"/>
      <sheetName val="Hourly Schedule"/>
      <sheetName val="Personnel"/>
      <sheetName val="Staff Months"/>
      <sheetName val="Salaries"/>
      <sheetName val="Benefits"/>
      <sheetName val="Sal+Ben"/>
      <sheetName val="O&amp;M"/>
      <sheetName val="Summary"/>
      <sheetName val="Summary Chart"/>
      <sheetName val="2015 BUDGETSPREAD w-v"/>
      <sheetName val="2013 BUDGETSPREAD w-2012actual"/>
      <sheetName val="2012 FHCD &amp; HOF ADM ACTUAL -New"/>
      <sheetName val="Staff Mnths by Fund"/>
      <sheetName val="Sheet1"/>
    </sheetNames>
    <sheetDataSet>
      <sheetData sheetId="0"/>
      <sheetData sheetId="1"/>
      <sheetData sheetId="2">
        <row r="3">
          <cell r="A3" t="str">
            <v>Range</v>
          </cell>
          <cell r="B3">
            <v>1</v>
          </cell>
          <cell r="C3">
            <v>2</v>
          </cell>
          <cell r="D3">
            <v>3</v>
          </cell>
          <cell r="E3">
            <v>4</v>
          </cell>
          <cell r="F3">
            <v>5</v>
          </cell>
          <cell r="G3">
            <v>6</v>
          </cell>
          <cell r="H3">
            <v>7</v>
          </cell>
          <cell r="I3">
            <v>8</v>
          </cell>
          <cell r="J3">
            <v>9</v>
          </cell>
          <cell r="K3">
            <v>10</v>
          </cell>
        </row>
        <row r="4">
          <cell r="A4">
            <v>11</v>
          </cell>
          <cell r="B4">
            <v>10.5602</v>
          </cell>
          <cell r="C4">
            <v>11.0724</v>
          </cell>
          <cell r="D4">
            <v>11.338100000000001</v>
          </cell>
          <cell r="E4">
            <v>11.610200000000001</v>
          </cell>
          <cell r="F4">
            <v>11.8888</v>
          </cell>
          <cell r="G4">
            <v>12.174099999999999</v>
          </cell>
          <cell r="H4">
            <v>12.4663</v>
          </cell>
          <cell r="I4">
            <v>12.765499999999999</v>
          </cell>
          <cell r="J4">
            <v>13.071899999999999</v>
          </cell>
          <cell r="K4">
            <v>13.3856</v>
          </cell>
        </row>
        <row r="5">
          <cell r="A5">
            <v>12</v>
          </cell>
          <cell r="B5">
            <v>10.813599999999999</v>
          </cell>
          <cell r="C5">
            <v>11.338100000000001</v>
          </cell>
          <cell r="D5">
            <v>11.610200000000001</v>
          </cell>
          <cell r="E5">
            <v>11.8888</v>
          </cell>
          <cell r="F5">
            <v>12.174099999999999</v>
          </cell>
          <cell r="G5">
            <v>12.4663</v>
          </cell>
          <cell r="H5">
            <v>12.765499999999999</v>
          </cell>
          <cell r="I5">
            <v>13.071899999999999</v>
          </cell>
          <cell r="J5">
            <v>13.3856</v>
          </cell>
          <cell r="K5">
            <v>13.706899999999999</v>
          </cell>
        </row>
        <row r="6">
          <cell r="A6">
            <v>13</v>
          </cell>
          <cell r="B6">
            <v>11.0731</v>
          </cell>
          <cell r="C6">
            <v>11.610099999999999</v>
          </cell>
          <cell r="D6">
            <v>11.8887</v>
          </cell>
          <cell r="E6">
            <v>12.173999999999999</v>
          </cell>
          <cell r="F6">
            <v>12.466200000000001</v>
          </cell>
          <cell r="G6">
            <v>12.7654</v>
          </cell>
          <cell r="H6">
            <v>13.0718</v>
          </cell>
          <cell r="I6">
            <v>13.3855</v>
          </cell>
          <cell r="J6">
            <v>13.706799999999999</v>
          </cell>
          <cell r="K6">
            <v>14.0358</v>
          </cell>
        </row>
        <row r="7">
          <cell r="A7">
            <v>14</v>
          </cell>
          <cell r="B7">
            <v>11.338900000000001</v>
          </cell>
          <cell r="C7">
            <v>11.8888</v>
          </cell>
          <cell r="D7">
            <v>12.174099999999999</v>
          </cell>
          <cell r="E7">
            <v>12.4663</v>
          </cell>
          <cell r="F7">
            <v>12.765499999999999</v>
          </cell>
          <cell r="G7">
            <v>13.071899999999999</v>
          </cell>
          <cell r="H7">
            <v>13.3856</v>
          </cell>
          <cell r="I7">
            <v>13.706899999999999</v>
          </cell>
          <cell r="J7">
            <v>14.0359</v>
          </cell>
          <cell r="K7">
            <v>14.3728</v>
          </cell>
        </row>
        <row r="8">
          <cell r="A8">
            <v>15</v>
          </cell>
          <cell r="B8">
            <v>11.611000000000001</v>
          </cell>
          <cell r="C8">
            <v>12.174099999999999</v>
          </cell>
          <cell r="D8">
            <v>12.4663</v>
          </cell>
          <cell r="E8">
            <v>12.765499999999999</v>
          </cell>
          <cell r="F8">
            <v>13.071899999999999</v>
          </cell>
          <cell r="G8">
            <v>13.3856</v>
          </cell>
          <cell r="H8">
            <v>13.706899999999999</v>
          </cell>
          <cell r="I8">
            <v>14.0359</v>
          </cell>
          <cell r="J8">
            <v>14.3728</v>
          </cell>
          <cell r="K8">
            <v>14.717700000000001</v>
          </cell>
        </row>
        <row r="9">
          <cell r="A9">
            <v>16</v>
          </cell>
          <cell r="B9">
            <v>11.889699999999999</v>
          </cell>
          <cell r="C9">
            <v>12.4664</v>
          </cell>
          <cell r="D9">
            <v>12.765599999999999</v>
          </cell>
          <cell r="E9">
            <v>13.071999999999999</v>
          </cell>
          <cell r="F9">
            <v>13.3857</v>
          </cell>
          <cell r="G9">
            <v>13.707000000000001</v>
          </cell>
          <cell r="H9">
            <v>14.036</v>
          </cell>
          <cell r="I9">
            <v>14.3729</v>
          </cell>
          <cell r="J9">
            <v>14.7178</v>
          </cell>
          <cell r="K9">
            <v>15.071</v>
          </cell>
        </row>
        <row r="10">
          <cell r="A10">
            <v>17</v>
          </cell>
          <cell r="B10">
            <v>12.1751</v>
          </cell>
          <cell r="C10">
            <v>12.765599999999999</v>
          </cell>
          <cell r="D10">
            <v>13.071999999999999</v>
          </cell>
          <cell r="E10">
            <v>13.3857</v>
          </cell>
          <cell r="F10">
            <v>13.707000000000001</v>
          </cell>
          <cell r="G10">
            <v>14.036</v>
          </cell>
          <cell r="H10">
            <v>14.3729</v>
          </cell>
          <cell r="I10">
            <v>14.7178</v>
          </cell>
          <cell r="J10">
            <v>15.071</v>
          </cell>
          <cell r="K10">
            <v>15.432700000000001</v>
          </cell>
        </row>
        <row r="11">
          <cell r="A11">
            <v>18</v>
          </cell>
          <cell r="B11">
            <v>12.4673</v>
          </cell>
          <cell r="C11">
            <v>13.071999999999999</v>
          </cell>
          <cell r="D11">
            <v>13.3857</v>
          </cell>
          <cell r="E11">
            <v>13.707000000000001</v>
          </cell>
          <cell r="F11">
            <v>14.036</v>
          </cell>
          <cell r="G11">
            <v>14.3729</v>
          </cell>
          <cell r="H11">
            <v>14.7178</v>
          </cell>
          <cell r="I11">
            <v>15.071</v>
          </cell>
          <cell r="J11">
            <v>15.432700000000001</v>
          </cell>
          <cell r="K11">
            <v>15.803100000000001</v>
          </cell>
        </row>
        <row r="12">
          <cell r="A12">
            <v>19</v>
          </cell>
          <cell r="B12">
            <v>12.766500000000001</v>
          </cell>
          <cell r="C12">
            <v>13.3857</v>
          </cell>
          <cell r="D12">
            <v>13.707000000000001</v>
          </cell>
          <cell r="E12">
            <v>14.036</v>
          </cell>
          <cell r="F12">
            <v>14.3729</v>
          </cell>
          <cell r="G12">
            <v>14.7178</v>
          </cell>
          <cell r="H12">
            <v>15.071</v>
          </cell>
          <cell r="I12">
            <v>15.432700000000001</v>
          </cell>
          <cell r="J12">
            <v>15.803100000000001</v>
          </cell>
          <cell r="K12">
            <v>16.182400000000001</v>
          </cell>
        </row>
        <row r="13">
          <cell r="A13">
            <v>20</v>
          </cell>
          <cell r="B13">
            <v>13.072900000000001</v>
          </cell>
          <cell r="C13">
            <v>13.706899999999999</v>
          </cell>
          <cell r="D13">
            <v>14.0359</v>
          </cell>
          <cell r="E13">
            <v>14.3728</v>
          </cell>
          <cell r="F13">
            <v>14.717700000000001</v>
          </cell>
          <cell r="G13">
            <v>15.0709</v>
          </cell>
          <cell r="H13">
            <v>15.432600000000001</v>
          </cell>
          <cell r="I13">
            <v>15.803000000000001</v>
          </cell>
          <cell r="J13">
            <v>16.182300000000001</v>
          </cell>
          <cell r="K13">
            <v>16.570699999999999</v>
          </cell>
        </row>
        <row r="14">
          <cell r="A14">
            <v>21</v>
          </cell>
          <cell r="B14">
            <v>13.3866</v>
          </cell>
          <cell r="C14">
            <v>14.0359</v>
          </cell>
          <cell r="D14">
            <v>14.3728</v>
          </cell>
          <cell r="E14">
            <v>14.717700000000001</v>
          </cell>
          <cell r="F14">
            <v>15.0709</v>
          </cell>
          <cell r="G14">
            <v>15.432600000000001</v>
          </cell>
          <cell r="H14">
            <v>15.803000000000001</v>
          </cell>
          <cell r="I14">
            <v>16.182300000000001</v>
          </cell>
          <cell r="J14">
            <v>16.570699999999999</v>
          </cell>
          <cell r="K14">
            <v>16.968399999999999</v>
          </cell>
        </row>
        <row r="15">
          <cell r="A15">
            <v>22</v>
          </cell>
          <cell r="B15">
            <v>13.7079</v>
          </cell>
          <cell r="C15">
            <v>14.3727</v>
          </cell>
          <cell r="D15">
            <v>14.717599999999999</v>
          </cell>
          <cell r="E15">
            <v>15.0708</v>
          </cell>
          <cell r="F15">
            <v>15.432499999999999</v>
          </cell>
          <cell r="G15">
            <v>15.802899999999999</v>
          </cell>
          <cell r="H15">
            <v>16.182200000000002</v>
          </cell>
          <cell r="I15">
            <v>16.570599999999999</v>
          </cell>
          <cell r="J15">
            <v>16.968299999999999</v>
          </cell>
          <cell r="K15">
            <v>17.375499999999999</v>
          </cell>
        </row>
        <row r="16">
          <cell r="A16">
            <v>23</v>
          </cell>
          <cell r="B16">
            <v>14.036899999999999</v>
          </cell>
          <cell r="C16">
            <v>14.717700000000001</v>
          </cell>
          <cell r="D16">
            <v>15.0709</v>
          </cell>
          <cell r="E16">
            <v>15.432600000000001</v>
          </cell>
          <cell r="F16">
            <v>15.803000000000001</v>
          </cell>
          <cell r="G16">
            <v>16.182300000000001</v>
          </cell>
          <cell r="H16">
            <v>16.570699999999999</v>
          </cell>
          <cell r="I16">
            <v>16.968399999999999</v>
          </cell>
          <cell r="J16">
            <v>17.375599999999999</v>
          </cell>
          <cell r="K16">
            <v>17.7926</v>
          </cell>
        </row>
        <row r="17">
          <cell r="A17">
            <v>24</v>
          </cell>
          <cell r="B17">
            <v>14.373799999999999</v>
          </cell>
          <cell r="C17">
            <v>15.0709</v>
          </cell>
          <cell r="D17">
            <v>15.432600000000001</v>
          </cell>
          <cell r="E17">
            <v>15.803000000000001</v>
          </cell>
          <cell r="F17">
            <v>16.182300000000001</v>
          </cell>
          <cell r="G17">
            <v>16.570699999999999</v>
          </cell>
          <cell r="H17">
            <v>16.968399999999999</v>
          </cell>
          <cell r="I17">
            <v>17.375599999999999</v>
          </cell>
          <cell r="J17">
            <v>17.7926</v>
          </cell>
          <cell r="K17">
            <v>18.2196</v>
          </cell>
        </row>
        <row r="18">
          <cell r="A18">
            <v>25</v>
          </cell>
          <cell r="B18">
            <v>14.7188</v>
          </cell>
          <cell r="C18">
            <v>15.432700000000001</v>
          </cell>
          <cell r="D18">
            <v>15.803100000000001</v>
          </cell>
          <cell r="E18">
            <v>16.182400000000001</v>
          </cell>
          <cell r="F18">
            <v>16.570799999999998</v>
          </cell>
          <cell r="G18">
            <v>16.968499999999999</v>
          </cell>
          <cell r="H18">
            <v>17.375699999999998</v>
          </cell>
          <cell r="I18">
            <v>17.7927</v>
          </cell>
          <cell r="J18">
            <v>18.2197</v>
          </cell>
          <cell r="K18">
            <v>18.657</v>
          </cell>
        </row>
        <row r="19">
          <cell r="A19">
            <v>26</v>
          </cell>
          <cell r="B19">
            <v>15.072100000000001</v>
          </cell>
          <cell r="C19">
            <v>15.803100000000001</v>
          </cell>
          <cell r="D19">
            <v>16.182400000000001</v>
          </cell>
          <cell r="E19">
            <v>16.570799999999998</v>
          </cell>
          <cell r="F19">
            <v>16.968499999999999</v>
          </cell>
          <cell r="G19">
            <v>17.375699999999998</v>
          </cell>
          <cell r="H19">
            <v>17.7927</v>
          </cell>
          <cell r="I19">
            <v>18.2197</v>
          </cell>
          <cell r="J19">
            <v>18.657</v>
          </cell>
          <cell r="K19">
            <v>19.104800000000001</v>
          </cell>
        </row>
        <row r="20">
          <cell r="A20">
            <v>27</v>
          </cell>
          <cell r="B20">
            <v>15.4338</v>
          </cell>
          <cell r="C20">
            <v>16.182300000000001</v>
          </cell>
          <cell r="D20">
            <v>16.570699999999999</v>
          </cell>
          <cell r="E20">
            <v>16.968399999999999</v>
          </cell>
          <cell r="F20">
            <v>17.375599999999999</v>
          </cell>
          <cell r="G20">
            <v>17.7926</v>
          </cell>
          <cell r="H20">
            <v>18.2196</v>
          </cell>
          <cell r="I20">
            <v>18.6569</v>
          </cell>
          <cell r="J20">
            <v>19.104700000000001</v>
          </cell>
          <cell r="K20">
            <v>19.563199999999998</v>
          </cell>
        </row>
        <row r="21">
          <cell r="A21">
            <v>28</v>
          </cell>
          <cell r="B21">
            <v>15.8042</v>
          </cell>
          <cell r="C21">
            <v>16.570699999999999</v>
          </cell>
          <cell r="D21">
            <v>16.968399999999999</v>
          </cell>
          <cell r="E21">
            <v>17.375599999999999</v>
          </cell>
          <cell r="F21">
            <v>17.7926</v>
          </cell>
          <cell r="G21">
            <v>18.2196</v>
          </cell>
          <cell r="H21">
            <v>18.6569</v>
          </cell>
          <cell r="I21">
            <v>19.104700000000001</v>
          </cell>
          <cell r="J21">
            <v>19.563199999999998</v>
          </cell>
          <cell r="K21">
            <v>20.032699999999998</v>
          </cell>
        </row>
        <row r="22">
          <cell r="A22">
            <v>29</v>
          </cell>
          <cell r="B22">
            <v>16.183499999999999</v>
          </cell>
          <cell r="C22">
            <v>16.968399999999999</v>
          </cell>
          <cell r="D22">
            <v>17.375599999999999</v>
          </cell>
          <cell r="E22">
            <v>17.7926</v>
          </cell>
          <cell r="F22">
            <v>18.2196</v>
          </cell>
          <cell r="G22">
            <v>18.6569</v>
          </cell>
          <cell r="H22">
            <v>19.104700000000001</v>
          </cell>
          <cell r="I22">
            <v>19.563199999999998</v>
          </cell>
          <cell r="J22">
            <v>20.032699999999998</v>
          </cell>
          <cell r="K22">
            <v>20.513500000000001</v>
          </cell>
        </row>
        <row r="23">
          <cell r="A23">
            <v>30</v>
          </cell>
          <cell r="B23">
            <v>16.571899999999999</v>
          </cell>
          <cell r="C23">
            <v>17.375599999999999</v>
          </cell>
          <cell r="D23">
            <v>17.7926</v>
          </cell>
          <cell r="E23">
            <v>18.2196</v>
          </cell>
          <cell r="F23">
            <v>18.6569</v>
          </cell>
          <cell r="G23">
            <v>19.104700000000001</v>
          </cell>
          <cell r="H23">
            <v>19.563199999999998</v>
          </cell>
          <cell r="I23">
            <v>20.032699999999998</v>
          </cell>
          <cell r="J23">
            <v>20.513500000000001</v>
          </cell>
          <cell r="K23">
            <v>21.005800000000001</v>
          </cell>
        </row>
        <row r="24">
          <cell r="A24">
            <v>31</v>
          </cell>
          <cell r="B24">
            <v>16.9696</v>
          </cell>
          <cell r="C24">
            <v>17.7926</v>
          </cell>
          <cell r="D24">
            <v>18.2196</v>
          </cell>
          <cell r="E24">
            <v>18.6569</v>
          </cell>
          <cell r="F24">
            <v>19.104700000000001</v>
          </cell>
          <cell r="G24">
            <v>19.563199999999998</v>
          </cell>
          <cell r="H24">
            <v>20.032699999999998</v>
          </cell>
          <cell r="I24">
            <v>20.513500000000001</v>
          </cell>
          <cell r="J24">
            <v>21.005800000000001</v>
          </cell>
          <cell r="K24">
            <v>21.509899999999998</v>
          </cell>
        </row>
        <row r="25">
          <cell r="A25">
            <v>32</v>
          </cell>
          <cell r="B25">
            <v>17.376899999999999</v>
          </cell>
          <cell r="C25">
            <v>18.2197</v>
          </cell>
          <cell r="D25">
            <v>18.657</v>
          </cell>
          <cell r="E25">
            <v>19.104800000000001</v>
          </cell>
          <cell r="F25">
            <v>19.563300000000002</v>
          </cell>
          <cell r="G25">
            <v>20.032800000000002</v>
          </cell>
          <cell r="H25">
            <v>20.5136</v>
          </cell>
          <cell r="I25">
            <v>21.0059</v>
          </cell>
          <cell r="J25">
            <v>21.51</v>
          </cell>
          <cell r="K25">
            <v>22.026199999999999</v>
          </cell>
        </row>
        <row r="26">
          <cell r="A26">
            <v>33</v>
          </cell>
          <cell r="B26">
            <v>17.793900000000001</v>
          </cell>
          <cell r="C26">
            <v>18.6569</v>
          </cell>
          <cell r="D26">
            <v>19.104700000000001</v>
          </cell>
          <cell r="E26">
            <v>19.563199999999998</v>
          </cell>
          <cell r="F26">
            <v>20.032699999999998</v>
          </cell>
          <cell r="G26">
            <v>20.513500000000001</v>
          </cell>
          <cell r="H26">
            <v>21.005800000000001</v>
          </cell>
          <cell r="I26">
            <v>21.509899999999998</v>
          </cell>
          <cell r="J26">
            <v>22.0261</v>
          </cell>
          <cell r="K26">
            <v>22.5547</v>
          </cell>
        </row>
        <row r="27">
          <cell r="A27">
            <v>34</v>
          </cell>
          <cell r="B27">
            <v>18.221</v>
          </cell>
          <cell r="C27">
            <v>19.104700000000001</v>
          </cell>
          <cell r="D27">
            <v>19.563199999999998</v>
          </cell>
          <cell r="E27">
            <v>20.032699999999998</v>
          </cell>
          <cell r="F27">
            <v>20.513500000000001</v>
          </cell>
          <cell r="G27">
            <v>21.005800000000001</v>
          </cell>
          <cell r="H27">
            <v>21.509899999999998</v>
          </cell>
          <cell r="I27">
            <v>22.0261</v>
          </cell>
          <cell r="J27">
            <v>22.5547</v>
          </cell>
          <cell r="K27">
            <v>23.096</v>
          </cell>
        </row>
        <row r="28">
          <cell r="A28">
            <v>35</v>
          </cell>
          <cell r="B28">
            <v>18.658300000000001</v>
          </cell>
          <cell r="C28">
            <v>19.563199999999998</v>
          </cell>
          <cell r="D28">
            <v>20.032699999999998</v>
          </cell>
          <cell r="E28">
            <v>20.513500000000001</v>
          </cell>
          <cell r="F28">
            <v>21.005800000000001</v>
          </cell>
          <cell r="G28">
            <v>21.509899999999998</v>
          </cell>
          <cell r="H28">
            <v>22.0261</v>
          </cell>
          <cell r="I28">
            <v>22.5547</v>
          </cell>
          <cell r="J28">
            <v>23.096</v>
          </cell>
          <cell r="K28">
            <v>23.650300000000001</v>
          </cell>
        </row>
        <row r="29">
          <cell r="A29">
            <v>36</v>
          </cell>
          <cell r="B29">
            <v>19.106100000000001</v>
          </cell>
          <cell r="C29">
            <v>20.032699999999998</v>
          </cell>
          <cell r="D29">
            <v>20.513500000000001</v>
          </cell>
          <cell r="E29">
            <v>21.005800000000001</v>
          </cell>
          <cell r="F29">
            <v>21.509899999999998</v>
          </cell>
          <cell r="G29">
            <v>22.0261</v>
          </cell>
          <cell r="H29">
            <v>22.5547</v>
          </cell>
          <cell r="I29">
            <v>23.096</v>
          </cell>
          <cell r="J29">
            <v>23.650300000000001</v>
          </cell>
          <cell r="K29">
            <v>24.2179</v>
          </cell>
        </row>
        <row r="30">
          <cell r="A30">
            <v>37</v>
          </cell>
          <cell r="B30">
            <v>19.564599999999999</v>
          </cell>
          <cell r="C30">
            <v>20.513500000000001</v>
          </cell>
          <cell r="D30">
            <v>21.005800000000001</v>
          </cell>
          <cell r="E30">
            <v>21.509899999999998</v>
          </cell>
          <cell r="F30">
            <v>22.0261</v>
          </cell>
          <cell r="G30">
            <v>22.5547</v>
          </cell>
          <cell r="H30">
            <v>23.096</v>
          </cell>
          <cell r="I30">
            <v>23.650300000000001</v>
          </cell>
          <cell r="J30">
            <v>24.2179</v>
          </cell>
          <cell r="K30">
            <v>24.799099999999999</v>
          </cell>
        </row>
        <row r="31">
          <cell r="A31">
            <v>38</v>
          </cell>
          <cell r="B31">
            <v>20.034199999999998</v>
          </cell>
          <cell r="C31">
            <v>21.0059</v>
          </cell>
          <cell r="D31">
            <v>21.51</v>
          </cell>
          <cell r="E31">
            <v>22.026199999999999</v>
          </cell>
          <cell r="F31">
            <v>22.5548</v>
          </cell>
          <cell r="G31">
            <v>23.0961</v>
          </cell>
          <cell r="H31">
            <v>23.650400000000001</v>
          </cell>
          <cell r="I31">
            <v>24.218</v>
          </cell>
          <cell r="J31">
            <v>24.799199999999999</v>
          </cell>
          <cell r="K31">
            <v>25.394400000000001</v>
          </cell>
        </row>
        <row r="32">
          <cell r="A32">
            <v>39</v>
          </cell>
          <cell r="B32">
            <v>20.515000000000001</v>
          </cell>
          <cell r="C32">
            <v>21.51</v>
          </cell>
          <cell r="D32">
            <v>22.026199999999999</v>
          </cell>
          <cell r="E32">
            <v>22.5548</v>
          </cell>
          <cell r="F32">
            <v>23.0961</v>
          </cell>
          <cell r="G32">
            <v>23.650400000000001</v>
          </cell>
          <cell r="H32">
            <v>24.218</v>
          </cell>
          <cell r="I32">
            <v>24.799199999999999</v>
          </cell>
          <cell r="J32">
            <v>25.394400000000001</v>
          </cell>
          <cell r="K32">
            <v>26.003900000000002</v>
          </cell>
        </row>
        <row r="33">
          <cell r="A33">
            <v>40</v>
          </cell>
          <cell r="B33">
            <v>21.007400000000001</v>
          </cell>
          <cell r="C33">
            <v>22.026299999999999</v>
          </cell>
          <cell r="D33">
            <v>22.5549</v>
          </cell>
          <cell r="E33">
            <v>23.0962</v>
          </cell>
          <cell r="F33">
            <v>23.650500000000001</v>
          </cell>
          <cell r="G33">
            <v>24.2181</v>
          </cell>
          <cell r="H33">
            <v>24.799299999999999</v>
          </cell>
          <cell r="I33">
            <v>25.394500000000001</v>
          </cell>
          <cell r="J33">
            <v>26.004000000000001</v>
          </cell>
          <cell r="K33">
            <v>26.6281</v>
          </cell>
        </row>
        <row r="34">
          <cell r="A34">
            <v>41</v>
          </cell>
          <cell r="B34">
            <v>21.511600000000001</v>
          </cell>
          <cell r="C34">
            <v>22.5549</v>
          </cell>
          <cell r="D34">
            <v>23.0962</v>
          </cell>
          <cell r="E34">
            <v>23.650500000000001</v>
          </cell>
          <cell r="F34">
            <v>24.2181</v>
          </cell>
          <cell r="G34">
            <v>24.799299999999999</v>
          </cell>
          <cell r="H34">
            <v>25.394500000000001</v>
          </cell>
          <cell r="I34">
            <v>26.004000000000001</v>
          </cell>
          <cell r="J34">
            <v>26.6281</v>
          </cell>
          <cell r="K34">
            <v>27.267199999999999</v>
          </cell>
        </row>
        <row r="35">
          <cell r="A35">
            <v>42</v>
          </cell>
          <cell r="B35">
            <v>22.027899999999999</v>
          </cell>
          <cell r="C35">
            <v>23.096299999999999</v>
          </cell>
          <cell r="D35">
            <v>23.650600000000001</v>
          </cell>
          <cell r="E35">
            <v>24.2182</v>
          </cell>
          <cell r="F35">
            <v>24.799399999999999</v>
          </cell>
          <cell r="G35">
            <v>25.394600000000001</v>
          </cell>
          <cell r="H35">
            <v>26.004100000000001</v>
          </cell>
          <cell r="I35">
            <v>26.6282</v>
          </cell>
          <cell r="J35">
            <v>27.267299999999999</v>
          </cell>
          <cell r="K35">
            <v>27.921700000000001</v>
          </cell>
        </row>
        <row r="36">
          <cell r="A36">
            <v>43</v>
          </cell>
          <cell r="B36">
            <v>22.5566</v>
          </cell>
          <cell r="C36">
            <v>23.650600000000001</v>
          </cell>
          <cell r="D36">
            <v>24.2182</v>
          </cell>
          <cell r="E36">
            <v>24.799399999999999</v>
          </cell>
          <cell r="F36">
            <v>25.394600000000001</v>
          </cell>
          <cell r="G36">
            <v>26.004100000000001</v>
          </cell>
          <cell r="H36">
            <v>26.6282</v>
          </cell>
          <cell r="I36">
            <v>27.267299999999999</v>
          </cell>
          <cell r="J36">
            <v>27.921700000000001</v>
          </cell>
          <cell r="K36">
            <v>28.591799999999999</v>
          </cell>
        </row>
        <row r="37">
          <cell r="A37">
            <v>44</v>
          </cell>
          <cell r="B37">
            <v>23.097999999999999</v>
          </cell>
          <cell r="C37">
            <v>24.218299999999999</v>
          </cell>
          <cell r="D37">
            <v>24.799499999999998</v>
          </cell>
          <cell r="E37">
            <v>25.3947</v>
          </cell>
          <cell r="F37">
            <v>26.004200000000001</v>
          </cell>
          <cell r="G37">
            <v>26.628299999999999</v>
          </cell>
          <cell r="H37">
            <v>27.267399999999999</v>
          </cell>
          <cell r="I37">
            <v>27.921800000000001</v>
          </cell>
          <cell r="J37">
            <v>28.591899999999999</v>
          </cell>
          <cell r="K37">
            <v>29.278099999999998</v>
          </cell>
        </row>
        <row r="38">
          <cell r="A38">
            <v>45</v>
          </cell>
          <cell r="B38">
            <v>23.6524</v>
          </cell>
          <cell r="C38">
            <v>24.799499999999998</v>
          </cell>
          <cell r="D38">
            <v>25.3947</v>
          </cell>
          <cell r="E38">
            <v>26.004200000000001</v>
          </cell>
          <cell r="F38">
            <v>26.628299999999999</v>
          </cell>
          <cell r="G38">
            <v>27.267399999999999</v>
          </cell>
          <cell r="H38">
            <v>27.921800000000001</v>
          </cell>
          <cell r="I38">
            <v>28.591899999999999</v>
          </cell>
          <cell r="J38">
            <v>29.278099999999998</v>
          </cell>
          <cell r="K38">
            <v>29.980799999999999</v>
          </cell>
        </row>
        <row r="39">
          <cell r="A39">
            <v>46</v>
          </cell>
          <cell r="B39">
            <v>24.220099999999999</v>
          </cell>
          <cell r="C39">
            <v>25.3948</v>
          </cell>
          <cell r="D39">
            <v>26.004300000000001</v>
          </cell>
          <cell r="E39">
            <v>26.628399999999999</v>
          </cell>
          <cell r="F39">
            <v>27.267499999999998</v>
          </cell>
          <cell r="G39">
            <v>27.921900000000001</v>
          </cell>
          <cell r="H39">
            <v>28.591999999999999</v>
          </cell>
          <cell r="I39">
            <v>29.278199999999998</v>
          </cell>
          <cell r="J39">
            <v>29.980899999999998</v>
          </cell>
          <cell r="K39">
            <v>30.700399999999998</v>
          </cell>
        </row>
        <row r="40">
          <cell r="A40">
            <v>47</v>
          </cell>
          <cell r="B40">
            <v>24.801400000000001</v>
          </cell>
          <cell r="C40">
            <v>26.004300000000001</v>
          </cell>
          <cell r="D40">
            <v>26.628399999999999</v>
          </cell>
          <cell r="E40">
            <v>27.267499999999998</v>
          </cell>
          <cell r="F40">
            <v>27.921900000000001</v>
          </cell>
          <cell r="G40">
            <v>28.591999999999999</v>
          </cell>
          <cell r="H40">
            <v>29.278199999999998</v>
          </cell>
          <cell r="I40">
            <v>29.980899999999998</v>
          </cell>
          <cell r="J40">
            <v>30.700399999999998</v>
          </cell>
          <cell r="K40">
            <v>31.437200000000001</v>
          </cell>
        </row>
        <row r="41">
          <cell r="A41">
            <v>48</v>
          </cell>
          <cell r="B41">
            <v>25.396599999999999</v>
          </cell>
          <cell r="C41">
            <v>26.628299999999999</v>
          </cell>
          <cell r="D41">
            <v>27.267399999999999</v>
          </cell>
          <cell r="E41">
            <v>27.921800000000001</v>
          </cell>
          <cell r="F41">
            <v>28.591899999999999</v>
          </cell>
          <cell r="G41">
            <v>29.278099999999998</v>
          </cell>
          <cell r="H41">
            <v>29.980799999999999</v>
          </cell>
          <cell r="I41">
            <v>30.700299999999999</v>
          </cell>
          <cell r="J41">
            <v>31.437100000000001</v>
          </cell>
          <cell r="K41">
            <v>32.191600000000001</v>
          </cell>
        </row>
        <row r="42">
          <cell r="A42">
            <v>49</v>
          </cell>
          <cell r="B42">
            <v>26.0061</v>
          </cell>
          <cell r="C42">
            <v>27.267399999999999</v>
          </cell>
          <cell r="D42">
            <v>27.921800000000001</v>
          </cell>
          <cell r="E42">
            <v>28.591899999999999</v>
          </cell>
          <cell r="F42">
            <v>29.278099999999998</v>
          </cell>
          <cell r="G42">
            <v>29.980799999999999</v>
          </cell>
          <cell r="H42">
            <v>30.700299999999999</v>
          </cell>
          <cell r="I42">
            <v>31.437100000000001</v>
          </cell>
          <cell r="J42">
            <v>32.191600000000001</v>
          </cell>
          <cell r="K42">
            <v>32.964199999999998</v>
          </cell>
        </row>
        <row r="43">
          <cell r="A43">
            <v>50</v>
          </cell>
          <cell r="B43">
            <v>26.630199999999999</v>
          </cell>
          <cell r="C43">
            <v>27.921800000000001</v>
          </cell>
          <cell r="D43">
            <v>28.591899999999999</v>
          </cell>
          <cell r="E43">
            <v>29.278099999999998</v>
          </cell>
          <cell r="F43">
            <v>29.980799999999999</v>
          </cell>
          <cell r="G43">
            <v>30.700299999999999</v>
          </cell>
          <cell r="H43">
            <v>31.437100000000001</v>
          </cell>
          <cell r="I43">
            <v>32.191600000000001</v>
          </cell>
          <cell r="J43">
            <v>32.964199999999998</v>
          </cell>
          <cell r="K43">
            <v>33.755299999999998</v>
          </cell>
        </row>
        <row r="44">
          <cell r="A44">
            <v>51</v>
          </cell>
          <cell r="B44">
            <v>27.269300000000001</v>
          </cell>
          <cell r="C44">
            <v>28.591899999999999</v>
          </cell>
          <cell r="D44">
            <v>29.278099999999998</v>
          </cell>
          <cell r="E44">
            <v>29.980799999999999</v>
          </cell>
          <cell r="F44">
            <v>30.700299999999999</v>
          </cell>
          <cell r="G44">
            <v>31.437100000000001</v>
          </cell>
          <cell r="H44">
            <v>32.191600000000001</v>
          </cell>
          <cell r="I44">
            <v>32.964199999999998</v>
          </cell>
          <cell r="J44">
            <v>33.755299999999998</v>
          </cell>
          <cell r="K44">
            <v>34.565399999999997</v>
          </cell>
        </row>
        <row r="45">
          <cell r="A45">
            <v>52</v>
          </cell>
          <cell r="B45">
            <v>27.9238</v>
          </cell>
          <cell r="C45">
            <v>29.278099999999998</v>
          </cell>
          <cell r="D45">
            <v>29.980799999999999</v>
          </cell>
          <cell r="E45">
            <v>30.700299999999999</v>
          </cell>
          <cell r="F45">
            <v>31.437100000000001</v>
          </cell>
          <cell r="G45">
            <v>32.191600000000001</v>
          </cell>
          <cell r="H45">
            <v>32.964199999999998</v>
          </cell>
          <cell r="I45">
            <v>33.755299999999998</v>
          </cell>
          <cell r="J45">
            <v>34.565399999999997</v>
          </cell>
          <cell r="K45">
            <v>35.395000000000003</v>
          </cell>
        </row>
        <row r="46">
          <cell r="A46">
            <v>53</v>
          </cell>
          <cell r="B46">
            <v>28.594000000000001</v>
          </cell>
          <cell r="C46">
            <v>29.980799999999999</v>
          </cell>
          <cell r="D46">
            <v>30.700299999999999</v>
          </cell>
          <cell r="E46">
            <v>31.437100000000001</v>
          </cell>
          <cell r="F46">
            <v>32.191600000000001</v>
          </cell>
          <cell r="G46">
            <v>32.964199999999998</v>
          </cell>
          <cell r="H46">
            <v>33.755299999999998</v>
          </cell>
          <cell r="I46">
            <v>34.565399999999997</v>
          </cell>
          <cell r="J46">
            <v>35.395000000000003</v>
          </cell>
          <cell r="K46">
            <v>36.244500000000002</v>
          </cell>
        </row>
        <row r="47">
          <cell r="A47">
            <v>54</v>
          </cell>
          <cell r="B47">
            <v>29.2803</v>
          </cell>
          <cell r="C47">
            <v>30.700399999999998</v>
          </cell>
          <cell r="D47">
            <v>31.437200000000001</v>
          </cell>
          <cell r="E47">
            <v>32.191699999999997</v>
          </cell>
          <cell r="F47">
            <v>32.964300000000001</v>
          </cell>
          <cell r="G47">
            <v>33.755400000000002</v>
          </cell>
          <cell r="H47">
            <v>34.5655</v>
          </cell>
          <cell r="I47">
            <v>35.395099999999999</v>
          </cell>
          <cell r="J47">
            <v>36.244599999999998</v>
          </cell>
          <cell r="K47">
            <v>37.1145</v>
          </cell>
        </row>
        <row r="48">
          <cell r="A48">
            <v>55</v>
          </cell>
          <cell r="B48">
            <v>29.983000000000001</v>
          </cell>
          <cell r="C48">
            <v>31.437200000000001</v>
          </cell>
          <cell r="D48">
            <v>32.191699999999997</v>
          </cell>
          <cell r="E48">
            <v>32.964300000000001</v>
          </cell>
          <cell r="F48">
            <v>33.755400000000002</v>
          </cell>
          <cell r="G48">
            <v>34.5655</v>
          </cell>
          <cell r="H48">
            <v>35.395099999999999</v>
          </cell>
          <cell r="I48">
            <v>36.244599999999998</v>
          </cell>
          <cell r="J48">
            <v>37.1145</v>
          </cell>
          <cell r="K48">
            <v>38.005200000000002</v>
          </cell>
        </row>
        <row r="49">
          <cell r="A49">
            <v>56</v>
          </cell>
          <cell r="B49">
            <v>30.7026</v>
          </cell>
          <cell r="C49">
            <v>32.191699999999997</v>
          </cell>
          <cell r="D49">
            <v>32.964300000000001</v>
          </cell>
          <cell r="E49">
            <v>33.755400000000002</v>
          </cell>
          <cell r="F49">
            <v>34.5655</v>
          </cell>
          <cell r="G49">
            <v>35.395099999999999</v>
          </cell>
          <cell r="H49">
            <v>36.244599999999998</v>
          </cell>
          <cell r="I49">
            <v>37.1145</v>
          </cell>
          <cell r="J49">
            <v>38.005200000000002</v>
          </cell>
          <cell r="K49">
            <v>38.917299999999997</v>
          </cell>
        </row>
        <row r="50">
          <cell r="A50">
            <v>57</v>
          </cell>
          <cell r="B50">
            <v>31.439499999999999</v>
          </cell>
          <cell r="C50">
            <v>32.964300000000001</v>
          </cell>
          <cell r="D50">
            <v>33.755400000000002</v>
          </cell>
          <cell r="E50">
            <v>34.5655</v>
          </cell>
          <cell r="F50">
            <v>35.395099999999999</v>
          </cell>
          <cell r="G50">
            <v>36.244599999999998</v>
          </cell>
          <cell r="H50">
            <v>37.1145</v>
          </cell>
          <cell r="I50">
            <v>38.005200000000002</v>
          </cell>
          <cell r="J50">
            <v>38.917299999999997</v>
          </cell>
          <cell r="K50">
            <v>39.851300000000002</v>
          </cell>
        </row>
        <row r="51">
          <cell r="A51">
            <v>58</v>
          </cell>
          <cell r="B51">
            <v>32.194000000000003</v>
          </cell>
          <cell r="C51">
            <v>33.755400000000002</v>
          </cell>
          <cell r="D51">
            <v>34.5655</v>
          </cell>
          <cell r="E51">
            <v>35.395099999999999</v>
          </cell>
          <cell r="F51">
            <v>36.244599999999998</v>
          </cell>
          <cell r="G51">
            <v>37.1145</v>
          </cell>
          <cell r="H51">
            <v>38.005200000000002</v>
          </cell>
          <cell r="I51">
            <v>38.917299999999997</v>
          </cell>
          <cell r="J51">
            <v>39.851300000000002</v>
          </cell>
          <cell r="K51">
            <v>40.807699999999997</v>
          </cell>
        </row>
        <row r="52">
          <cell r="A52">
            <v>59</v>
          </cell>
          <cell r="B52">
            <v>32.966700000000003</v>
          </cell>
          <cell r="C52">
            <v>34.565600000000003</v>
          </cell>
          <cell r="D52">
            <v>35.395200000000003</v>
          </cell>
          <cell r="E52">
            <v>36.244700000000002</v>
          </cell>
          <cell r="F52">
            <v>37.114600000000003</v>
          </cell>
          <cell r="G52">
            <v>38.005400000000002</v>
          </cell>
          <cell r="H52">
            <v>38.917499999999997</v>
          </cell>
          <cell r="I52">
            <v>39.851500000000001</v>
          </cell>
          <cell r="J52">
            <v>40.807899999999997</v>
          </cell>
          <cell r="K52">
            <v>41.787300000000002</v>
          </cell>
        </row>
        <row r="53">
          <cell r="A53">
            <v>60</v>
          </cell>
          <cell r="B53">
            <v>33.757899999999999</v>
          </cell>
          <cell r="C53">
            <v>35.395200000000003</v>
          </cell>
          <cell r="D53">
            <v>36.244700000000002</v>
          </cell>
          <cell r="E53">
            <v>37.114600000000003</v>
          </cell>
          <cell r="F53">
            <v>38.005400000000002</v>
          </cell>
          <cell r="G53">
            <v>38.917499999999997</v>
          </cell>
          <cell r="H53">
            <v>39.851500000000001</v>
          </cell>
          <cell r="I53">
            <v>40.807899999999997</v>
          </cell>
          <cell r="J53">
            <v>41.787300000000002</v>
          </cell>
          <cell r="K53">
            <v>42.790199999999999</v>
          </cell>
        </row>
        <row r="54">
          <cell r="A54">
            <v>61</v>
          </cell>
          <cell r="B54">
            <v>34.568100000000001</v>
          </cell>
          <cell r="C54">
            <v>36.244700000000002</v>
          </cell>
          <cell r="D54">
            <v>37.114600000000003</v>
          </cell>
          <cell r="E54">
            <v>38.005400000000002</v>
          </cell>
          <cell r="F54">
            <v>38.917499999999997</v>
          </cell>
          <cell r="G54">
            <v>39.851500000000001</v>
          </cell>
          <cell r="H54">
            <v>40.807899999999997</v>
          </cell>
          <cell r="I54">
            <v>41.787300000000002</v>
          </cell>
          <cell r="J54">
            <v>42.790199999999999</v>
          </cell>
          <cell r="K54">
            <v>43.8172</v>
          </cell>
        </row>
        <row r="55">
          <cell r="A55">
            <v>62</v>
          </cell>
          <cell r="B55">
            <v>35.3977</v>
          </cell>
          <cell r="C55">
            <v>37.1145</v>
          </cell>
          <cell r="D55">
            <v>38.005200000000002</v>
          </cell>
          <cell r="E55">
            <v>38.917299999999997</v>
          </cell>
          <cell r="F55">
            <v>39.851300000000002</v>
          </cell>
          <cell r="G55">
            <v>40.807699999999997</v>
          </cell>
          <cell r="H55">
            <v>41.787100000000002</v>
          </cell>
          <cell r="I55">
            <v>42.79</v>
          </cell>
          <cell r="J55">
            <v>43.817</v>
          </cell>
          <cell r="K55">
            <v>44.868600000000001</v>
          </cell>
        </row>
        <row r="56">
          <cell r="A56">
            <v>63</v>
          </cell>
          <cell r="B56">
            <v>36.247199999999999</v>
          </cell>
          <cell r="C56">
            <v>38.005200000000002</v>
          </cell>
          <cell r="D56">
            <v>38.917299999999997</v>
          </cell>
          <cell r="E56">
            <v>39.851300000000002</v>
          </cell>
          <cell r="F56">
            <v>40.807699999999997</v>
          </cell>
          <cell r="G56">
            <v>41.787100000000002</v>
          </cell>
          <cell r="H56">
            <v>42.79</v>
          </cell>
          <cell r="I56">
            <v>43.817</v>
          </cell>
          <cell r="J56">
            <v>44.868600000000001</v>
          </cell>
          <cell r="K56">
            <v>45.945399999999999</v>
          </cell>
        </row>
        <row r="57">
          <cell r="A57">
            <v>64</v>
          </cell>
          <cell r="B57">
            <v>37.117100000000001</v>
          </cell>
          <cell r="C57">
            <v>38.917299999999997</v>
          </cell>
          <cell r="D57">
            <v>39.851300000000002</v>
          </cell>
          <cell r="E57">
            <v>40.807699999999997</v>
          </cell>
          <cell r="F57">
            <v>41.787100000000002</v>
          </cell>
          <cell r="G57">
            <v>42.79</v>
          </cell>
          <cell r="H57">
            <v>43.817</v>
          </cell>
          <cell r="I57">
            <v>44.868600000000001</v>
          </cell>
          <cell r="J57">
            <v>45.945399999999999</v>
          </cell>
          <cell r="K57">
            <v>47.048099999999998</v>
          </cell>
        </row>
        <row r="58">
          <cell r="A58">
            <v>65</v>
          </cell>
          <cell r="B58">
            <v>38.007899999999999</v>
          </cell>
          <cell r="C58">
            <v>39.851300000000002</v>
          </cell>
          <cell r="D58">
            <v>40.807699999999997</v>
          </cell>
          <cell r="E58">
            <v>41.787100000000002</v>
          </cell>
          <cell r="F58">
            <v>42.79</v>
          </cell>
          <cell r="G58">
            <v>43.817</v>
          </cell>
          <cell r="H58">
            <v>44.868600000000001</v>
          </cell>
          <cell r="I58">
            <v>45.945399999999999</v>
          </cell>
          <cell r="J58">
            <v>47.048099999999998</v>
          </cell>
          <cell r="K58">
            <v>48.177300000000002</v>
          </cell>
        </row>
        <row r="59">
          <cell r="A59">
            <v>66</v>
          </cell>
          <cell r="B59">
            <v>38.920099999999998</v>
          </cell>
          <cell r="C59">
            <v>40.807699999999997</v>
          </cell>
          <cell r="D59">
            <v>41.787100000000002</v>
          </cell>
          <cell r="E59">
            <v>42.79</v>
          </cell>
          <cell r="F59">
            <v>43.817</v>
          </cell>
          <cell r="G59">
            <v>44.868600000000001</v>
          </cell>
          <cell r="H59">
            <v>45.945399999999999</v>
          </cell>
          <cell r="I59">
            <v>47.048099999999998</v>
          </cell>
          <cell r="J59">
            <v>48.177300000000002</v>
          </cell>
          <cell r="K59">
            <v>49.333599999999997</v>
          </cell>
        </row>
        <row r="60">
          <cell r="A60">
            <v>67</v>
          </cell>
          <cell r="B60">
            <v>39.854199999999999</v>
          </cell>
          <cell r="C60">
            <v>41.787100000000002</v>
          </cell>
          <cell r="D60">
            <v>42.79</v>
          </cell>
          <cell r="E60">
            <v>43.817</v>
          </cell>
          <cell r="F60">
            <v>44.868600000000001</v>
          </cell>
          <cell r="G60">
            <v>45.945399999999999</v>
          </cell>
          <cell r="H60">
            <v>47.048099999999998</v>
          </cell>
          <cell r="I60">
            <v>48.177300000000002</v>
          </cell>
          <cell r="J60">
            <v>49.333599999999997</v>
          </cell>
          <cell r="K60">
            <v>50.517600000000002</v>
          </cell>
        </row>
        <row r="61">
          <cell r="A61">
            <v>68</v>
          </cell>
          <cell r="B61">
            <v>40.810699999999997</v>
          </cell>
          <cell r="C61">
            <v>42.79</v>
          </cell>
          <cell r="D61">
            <v>43.817</v>
          </cell>
          <cell r="E61">
            <v>44.868600000000001</v>
          </cell>
          <cell r="F61">
            <v>45.945399999999999</v>
          </cell>
          <cell r="G61">
            <v>47.048099999999998</v>
          </cell>
          <cell r="H61">
            <v>48.177300000000002</v>
          </cell>
          <cell r="I61">
            <v>49.333599999999997</v>
          </cell>
          <cell r="J61">
            <v>50.517600000000002</v>
          </cell>
          <cell r="K61">
            <v>51.73</v>
          </cell>
        </row>
        <row r="62">
          <cell r="A62">
            <v>69</v>
          </cell>
          <cell r="B62">
            <v>41.790199999999999</v>
          </cell>
          <cell r="C62">
            <v>43.817</v>
          </cell>
          <cell r="D62">
            <v>44.868600000000001</v>
          </cell>
          <cell r="E62">
            <v>45.945399999999999</v>
          </cell>
          <cell r="F62">
            <v>47.048099999999998</v>
          </cell>
          <cell r="G62">
            <v>48.177300000000002</v>
          </cell>
          <cell r="H62">
            <v>49.333599999999997</v>
          </cell>
          <cell r="I62">
            <v>50.517600000000002</v>
          </cell>
          <cell r="J62">
            <v>51.73</v>
          </cell>
          <cell r="K62">
            <v>52.971499999999999</v>
          </cell>
        </row>
        <row r="63">
          <cell r="A63">
            <v>70</v>
          </cell>
          <cell r="B63">
            <v>42.793199999999999</v>
          </cell>
          <cell r="C63">
            <v>44.868699999999997</v>
          </cell>
          <cell r="D63">
            <v>45.945500000000003</v>
          </cell>
          <cell r="E63">
            <v>47.048200000000001</v>
          </cell>
          <cell r="F63">
            <v>48.177399999999999</v>
          </cell>
          <cell r="G63">
            <v>49.3337</v>
          </cell>
          <cell r="H63">
            <v>50.517699999999998</v>
          </cell>
          <cell r="I63">
            <v>51.7301</v>
          </cell>
          <cell r="J63">
            <v>52.971600000000002</v>
          </cell>
          <cell r="K63">
            <v>54.242899999999999</v>
          </cell>
        </row>
        <row r="64">
          <cell r="A64">
            <v>71</v>
          </cell>
          <cell r="B64">
            <v>43.8202</v>
          </cell>
          <cell r="C64">
            <v>45.945500000000003</v>
          </cell>
          <cell r="D64">
            <v>47.048200000000001</v>
          </cell>
          <cell r="E64">
            <v>48.177399999999999</v>
          </cell>
          <cell r="F64">
            <v>49.3337</v>
          </cell>
          <cell r="G64">
            <v>50.517699999999998</v>
          </cell>
          <cell r="H64">
            <v>51.7301</v>
          </cell>
          <cell r="I64">
            <v>52.971600000000002</v>
          </cell>
          <cell r="J64">
            <v>54.242899999999999</v>
          </cell>
          <cell r="K64">
            <v>55.544699999999999</v>
          </cell>
        </row>
        <row r="65">
          <cell r="A65">
            <v>72</v>
          </cell>
          <cell r="B65">
            <v>44.871899999999997</v>
          </cell>
          <cell r="C65">
            <v>47.048200000000001</v>
          </cell>
          <cell r="D65">
            <v>48.177399999999999</v>
          </cell>
          <cell r="E65">
            <v>49.3337</v>
          </cell>
          <cell r="F65">
            <v>50.517699999999998</v>
          </cell>
          <cell r="G65">
            <v>51.7301</v>
          </cell>
          <cell r="H65">
            <v>52.971600000000002</v>
          </cell>
          <cell r="I65">
            <v>54.242899999999999</v>
          </cell>
          <cell r="J65">
            <v>55.544699999999999</v>
          </cell>
          <cell r="K65">
            <v>56.877800000000001</v>
          </cell>
        </row>
        <row r="66">
          <cell r="A66">
            <v>73</v>
          </cell>
          <cell r="B66">
            <v>45.948799999999999</v>
          </cell>
          <cell r="C66">
            <v>48.177300000000002</v>
          </cell>
          <cell r="D66">
            <v>49.333599999999997</v>
          </cell>
          <cell r="E66">
            <v>50.517600000000002</v>
          </cell>
          <cell r="F66">
            <v>51.73</v>
          </cell>
          <cell r="G66">
            <v>52.971499999999999</v>
          </cell>
          <cell r="H66">
            <v>54.242800000000003</v>
          </cell>
          <cell r="I66">
            <v>55.544600000000003</v>
          </cell>
          <cell r="J66">
            <v>56.877699999999997</v>
          </cell>
          <cell r="K66">
            <v>58.242800000000003</v>
          </cell>
        </row>
        <row r="67">
          <cell r="A67">
            <v>74</v>
          </cell>
          <cell r="B67">
            <v>47.051600000000001</v>
          </cell>
          <cell r="C67">
            <v>49.333599999999997</v>
          </cell>
          <cell r="D67">
            <v>50.517600000000002</v>
          </cell>
          <cell r="E67">
            <v>51.73</v>
          </cell>
          <cell r="F67">
            <v>52.971499999999999</v>
          </cell>
          <cell r="G67">
            <v>54.242800000000003</v>
          </cell>
          <cell r="H67">
            <v>55.544600000000003</v>
          </cell>
          <cell r="I67">
            <v>56.877699999999997</v>
          </cell>
          <cell r="J67">
            <v>58.242800000000003</v>
          </cell>
          <cell r="K67">
            <v>59.640599999999999</v>
          </cell>
        </row>
        <row r="68">
          <cell r="A68">
            <v>75</v>
          </cell>
          <cell r="B68">
            <v>48.180799999999998</v>
          </cell>
          <cell r="C68">
            <v>50.517600000000002</v>
          </cell>
          <cell r="D68">
            <v>51.73</v>
          </cell>
          <cell r="E68">
            <v>52.971499999999999</v>
          </cell>
          <cell r="F68">
            <v>54.242800000000003</v>
          </cell>
          <cell r="G68">
            <v>55.544600000000003</v>
          </cell>
          <cell r="H68">
            <v>56.877699999999997</v>
          </cell>
          <cell r="I68">
            <v>58.242800000000003</v>
          </cell>
          <cell r="J68">
            <v>59.640599999999999</v>
          </cell>
          <cell r="K68">
            <v>61.072000000000003</v>
          </cell>
        </row>
        <row r="69">
          <cell r="A69">
            <v>76</v>
          </cell>
          <cell r="B69">
            <v>49.3371</v>
          </cell>
          <cell r="C69">
            <v>51.729900000000001</v>
          </cell>
          <cell r="D69">
            <v>52.971400000000003</v>
          </cell>
          <cell r="E69">
            <v>54.242699999999999</v>
          </cell>
          <cell r="F69">
            <v>55.544499999999999</v>
          </cell>
          <cell r="G69">
            <v>56.877600000000001</v>
          </cell>
          <cell r="H69">
            <v>58.242699999999999</v>
          </cell>
          <cell r="I69">
            <v>59.640500000000003</v>
          </cell>
          <cell r="J69">
            <v>61.071899999999999</v>
          </cell>
          <cell r="K69">
            <v>62.537599999999998</v>
          </cell>
        </row>
        <row r="70">
          <cell r="A70">
            <v>77</v>
          </cell>
          <cell r="B70">
            <v>50.5212</v>
          </cell>
          <cell r="C70">
            <v>52.971499999999999</v>
          </cell>
          <cell r="D70">
            <v>54.242800000000003</v>
          </cell>
          <cell r="E70">
            <v>55.544600000000003</v>
          </cell>
          <cell r="F70">
            <v>56.877699999999997</v>
          </cell>
          <cell r="G70">
            <v>58.242800000000003</v>
          </cell>
          <cell r="H70">
            <v>59.640599999999999</v>
          </cell>
          <cell r="I70">
            <v>61.072000000000003</v>
          </cell>
          <cell r="J70">
            <v>62.537700000000001</v>
          </cell>
          <cell r="K70">
            <v>64.038600000000002</v>
          </cell>
        </row>
        <row r="71">
          <cell r="A71">
            <v>78</v>
          </cell>
          <cell r="B71">
            <v>51.733699999999999</v>
          </cell>
          <cell r="C71">
            <v>54.242800000000003</v>
          </cell>
          <cell r="D71">
            <v>55.544600000000003</v>
          </cell>
          <cell r="E71">
            <v>56.877699999999997</v>
          </cell>
          <cell r="F71">
            <v>58.242800000000003</v>
          </cell>
          <cell r="G71">
            <v>59.640599999999999</v>
          </cell>
          <cell r="H71">
            <v>61.072000000000003</v>
          </cell>
          <cell r="I71">
            <v>62.537700000000001</v>
          </cell>
          <cell r="J71">
            <v>64.038600000000002</v>
          </cell>
          <cell r="K71">
            <v>65.575500000000005</v>
          </cell>
        </row>
        <row r="72">
          <cell r="A72">
            <v>79</v>
          </cell>
          <cell r="B72">
            <v>52.975299999999997</v>
          </cell>
          <cell r="C72">
            <v>55.544600000000003</v>
          </cell>
          <cell r="D72">
            <v>56.877699999999997</v>
          </cell>
          <cell r="E72">
            <v>58.242800000000003</v>
          </cell>
          <cell r="F72">
            <v>59.640599999999999</v>
          </cell>
          <cell r="G72">
            <v>61.072000000000003</v>
          </cell>
          <cell r="H72">
            <v>62.537700000000001</v>
          </cell>
          <cell r="I72">
            <v>64.038600000000002</v>
          </cell>
          <cell r="J72">
            <v>65.575500000000005</v>
          </cell>
          <cell r="K72">
            <v>67.149299999999997</v>
          </cell>
        </row>
        <row r="73">
          <cell r="A73">
            <v>80</v>
          </cell>
          <cell r="B73">
            <v>54.246699999999997</v>
          </cell>
          <cell r="C73">
            <v>56.877699999999997</v>
          </cell>
          <cell r="D73">
            <v>58.242800000000003</v>
          </cell>
          <cell r="E73">
            <v>59.640599999999999</v>
          </cell>
          <cell r="F73">
            <v>61.072000000000003</v>
          </cell>
          <cell r="G73">
            <v>62.537700000000001</v>
          </cell>
          <cell r="H73">
            <v>64.038600000000002</v>
          </cell>
          <cell r="I73">
            <v>65.575500000000005</v>
          </cell>
          <cell r="J73">
            <v>67.149299999999997</v>
          </cell>
          <cell r="K73">
            <v>68.760900000000007</v>
          </cell>
        </row>
        <row r="74">
          <cell r="A74">
            <v>81</v>
          </cell>
          <cell r="B74">
            <v>55.5486</v>
          </cell>
          <cell r="C74">
            <v>58.242699999999999</v>
          </cell>
          <cell r="D74">
            <v>59.640500000000003</v>
          </cell>
          <cell r="E74">
            <v>61.071899999999999</v>
          </cell>
          <cell r="F74">
            <v>62.537599999999998</v>
          </cell>
          <cell r="G74">
            <v>64.038499999999999</v>
          </cell>
          <cell r="H74">
            <v>65.575400000000002</v>
          </cell>
          <cell r="I74">
            <v>67.149199999999993</v>
          </cell>
          <cell r="J74">
            <v>68.760800000000003</v>
          </cell>
          <cell r="K74">
            <v>70.411100000000005</v>
          </cell>
        </row>
        <row r="75">
          <cell r="A75">
            <v>82</v>
          </cell>
          <cell r="B75">
            <v>56.881799999999998</v>
          </cell>
          <cell r="C75">
            <v>59.640599999999999</v>
          </cell>
          <cell r="D75">
            <v>61.072000000000003</v>
          </cell>
          <cell r="E75">
            <v>62.537700000000001</v>
          </cell>
          <cell r="F75">
            <v>64.038600000000002</v>
          </cell>
          <cell r="G75">
            <v>65.575500000000005</v>
          </cell>
          <cell r="H75">
            <v>67.149299999999997</v>
          </cell>
          <cell r="I75">
            <v>68.760900000000007</v>
          </cell>
          <cell r="J75">
            <v>70.411199999999994</v>
          </cell>
          <cell r="K75">
            <v>72.101100000000002</v>
          </cell>
        </row>
        <row r="76">
          <cell r="A76">
            <v>83</v>
          </cell>
          <cell r="B76">
            <v>58.247</v>
          </cell>
          <cell r="C76">
            <v>61.072000000000003</v>
          </cell>
          <cell r="D76">
            <v>62.537700000000001</v>
          </cell>
          <cell r="E76">
            <v>64.038600000000002</v>
          </cell>
          <cell r="F76">
            <v>65.575500000000005</v>
          </cell>
          <cell r="G76">
            <v>67.149299999999997</v>
          </cell>
          <cell r="H76">
            <v>68.760900000000007</v>
          </cell>
          <cell r="I76">
            <v>70.411199999999994</v>
          </cell>
          <cell r="J76">
            <v>72.101100000000002</v>
          </cell>
          <cell r="K76">
            <v>73.831500000000005</v>
          </cell>
        </row>
        <row r="77">
          <cell r="A77">
            <v>84</v>
          </cell>
          <cell r="B77">
            <v>59.6449</v>
          </cell>
          <cell r="C77">
            <v>62.537700000000001</v>
          </cell>
          <cell r="D77">
            <v>64.038600000000002</v>
          </cell>
          <cell r="E77">
            <v>65.575500000000005</v>
          </cell>
          <cell r="F77">
            <v>67.149299999999997</v>
          </cell>
          <cell r="G77">
            <v>68.760900000000007</v>
          </cell>
          <cell r="H77">
            <v>70.411199999999994</v>
          </cell>
          <cell r="I77">
            <v>72.101100000000002</v>
          </cell>
          <cell r="J77">
            <v>73.831500000000005</v>
          </cell>
          <cell r="K77">
            <v>75.603499999999997</v>
          </cell>
        </row>
        <row r="78">
          <cell r="A78">
            <v>85</v>
          </cell>
          <cell r="B78">
            <v>61.0764</v>
          </cell>
          <cell r="C78">
            <v>64.038600000000002</v>
          </cell>
          <cell r="D78">
            <v>65.575500000000005</v>
          </cell>
          <cell r="E78">
            <v>67.149299999999997</v>
          </cell>
          <cell r="F78">
            <v>68.760900000000007</v>
          </cell>
          <cell r="G78">
            <v>70.411199999999994</v>
          </cell>
          <cell r="H78">
            <v>72.101100000000002</v>
          </cell>
          <cell r="I78">
            <v>73.831500000000005</v>
          </cell>
          <cell r="J78">
            <v>75.603499999999997</v>
          </cell>
          <cell r="K78">
            <v>77.418000000000006</v>
          </cell>
        </row>
        <row r="79">
          <cell r="A79">
            <v>86</v>
          </cell>
          <cell r="B79">
            <v>62.542200000000001</v>
          </cell>
          <cell r="C79">
            <v>65.575500000000005</v>
          </cell>
          <cell r="D79">
            <v>67.149299999999997</v>
          </cell>
          <cell r="E79">
            <v>68.760900000000007</v>
          </cell>
          <cell r="F79">
            <v>70.411199999999994</v>
          </cell>
          <cell r="G79">
            <v>72.101100000000002</v>
          </cell>
          <cell r="H79">
            <v>73.831500000000005</v>
          </cell>
          <cell r="I79">
            <v>75.603499999999997</v>
          </cell>
          <cell r="J79">
            <v>77.418000000000006</v>
          </cell>
          <cell r="K79">
            <v>79.275999999999996</v>
          </cell>
        </row>
        <row r="80">
          <cell r="A80">
            <v>87</v>
          </cell>
          <cell r="B80">
            <v>64.043199999999999</v>
          </cell>
          <cell r="C80">
            <v>67.149299999999997</v>
          </cell>
          <cell r="D80">
            <v>68.760900000000007</v>
          </cell>
          <cell r="E80">
            <v>70.411199999999994</v>
          </cell>
          <cell r="F80">
            <v>72.101100000000002</v>
          </cell>
          <cell r="G80">
            <v>73.831500000000005</v>
          </cell>
          <cell r="H80">
            <v>75.603499999999997</v>
          </cell>
          <cell r="I80">
            <v>77.418000000000006</v>
          </cell>
          <cell r="J80">
            <v>79.275999999999996</v>
          </cell>
          <cell r="K80">
            <v>81.178600000000003</v>
          </cell>
        </row>
        <row r="81">
          <cell r="A81">
            <v>88</v>
          </cell>
          <cell r="B81">
            <v>65.580200000000005</v>
          </cell>
          <cell r="C81">
            <v>68.760800000000003</v>
          </cell>
          <cell r="D81">
            <v>70.411100000000005</v>
          </cell>
          <cell r="E81">
            <v>72.100999999999999</v>
          </cell>
          <cell r="F81">
            <v>73.831400000000002</v>
          </cell>
          <cell r="G81">
            <v>75.603399999999993</v>
          </cell>
          <cell r="H81">
            <v>77.417900000000003</v>
          </cell>
          <cell r="I81">
            <v>79.275899999999993</v>
          </cell>
          <cell r="J81">
            <v>81.1785</v>
          </cell>
          <cell r="K81">
            <v>83.126800000000003</v>
          </cell>
        </row>
        <row r="82">
          <cell r="A82">
            <v>89</v>
          </cell>
          <cell r="B82">
            <v>67.1541</v>
          </cell>
          <cell r="C82">
            <v>70.411100000000005</v>
          </cell>
          <cell r="D82">
            <v>72.100999999999999</v>
          </cell>
          <cell r="E82">
            <v>73.831400000000002</v>
          </cell>
          <cell r="F82">
            <v>75.603399999999993</v>
          </cell>
          <cell r="G82">
            <v>77.417900000000003</v>
          </cell>
          <cell r="H82">
            <v>79.275899999999993</v>
          </cell>
          <cell r="I82">
            <v>81.1785</v>
          </cell>
          <cell r="J82">
            <v>83.126800000000003</v>
          </cell>
          <cell r="K82">
            <v>85.121799999999993</v>
          </cell>
        </row>
        <row r="83">
          <cell r="A83">
            <v>90</v>
          </cell>
          <cell r="B83">
            <v>68.765799999999999</v>
          </cell>
          <cell r="C83">
            <v>72.100899999999996</v>
          </cell>
          <cell r="D83">
            <v>73.831299999999999</v>
          </cell>
          <cell r="E83">
            <v>75.603300000000004</v>
          </cell>
          <cell r="F83">
            <v>77.4178</v>
          </cell>
          <cell r="G83">
            <v>79.275800000000004</v>
          </cell>
          <cell r="H83">
            <v>81.178399999999996</v>
          </cell>
          <cell r="I83">
            <v>83.1267</v>
          </cell>
          <cell r="J83">
            <v>85.121700000000004</v>
          </cell>
          <cell r="K83">
            <v>87.164599999999993</v>
          </cell>
        </row>
        <row r="84">
          <cell r="A84">
            <v>91</v>
          </cell>
          <cell r="B84">
            <v>70.416200000000003</v>
          </cell>
          <cell r="C84">
            <v>73.831400000000002</v>
          </cell>
          <cell r="D84">
            <v>75.603399999999993</v>
          </cell>
          <cell r="E84">
            <v>77.417900000000003</v>
          </cell>
          <cell r="F84">
            <v>79.275899999999993</v>
          </cell>
          <cell r="G84">
            <v>81.1785</v>
          </cell>
          <cell r="H84">
            <v>83.126800000000003</v>
          </cell>
          <cell r="I84">
            <v>85.121799999999993</v>
          </cell>
          <cell r="J84">
            <v>87.164699999999996</v>
          </cell>
          <cell r="K84">
            <v>89.256699999999995</v>
          </cell>
        </row>
        <row r="85">
          <cell r="A85">
            <v>92</v>
          </cell>
          <cell r="B85">
            <v>72.106200000000001</v>
          </cell>
          <cell r="C85">
            <v>75.603399999999993</v>
          </cell>
          <cell r="D85">
            <v>77.417900000000003</v>
          </cell>
          <cell r="E85">
            <v>79.275899999999993</v>
          </cell>
          <cell r="F85">
            <v>81.1785</v>
          </cell>
          <cell r="G85">
            <v>83.126800000000003</v>
          </cell>
          <cell r="H85">
            <v>85.121799999999993</v>
          </cell>
          <cell r="I85">
            <v>87.164699999999996</v>
          </cell>
          <cell r="J85">
            <v>89.256699999999995</v>
          </cell>
          <cell r="K85">
            <v>91.398899999999998</v>
          </cell>
        </row>
        <row r="86">
          <cell r="A86">
            <v>93</v>
          </cell>
          <cell r="B86">
            <v>73.836699999999993</v>
          </cell>
          <cell r="C86">
            <v>77.4178</v>
          </cell>
          <cell r="D86">
            <v>79.275800000000004</v>
          </cell>
          <cell r="E86">
            <v>81.178399999999996</v>
          </cell>
          <cell r="F86">
            <v>83.1267</v>
          </cell>
          <cell r="G86">
            <v>85.121700000000004</v>
          </cell>
          <cell r="H86">
            <v>87.164599999999993</v>
          </cell>
          <cell r="I86">
            <v>89.256600000000006</v>
          </cell>
          <cell r="J86">
            <v>91.398799999999994</v>
          </cell>
          <cell r="K86">
            <v>93.592399999999998</v>
          </cell>
        </row>
        <row r="87">
          <cell r="A87">
            <v>94</v>
          </cell>
          <cell r="B87">
            <v>75.608800000000002</v>
          </cell>
          <cell r="C87">
            <v>79.275800000000004</v>
          </cell>
          <cell r="D87">
            <v>81.178399999999996</v>
          </cell>
          <cell r="E87">
            <v>83.1267</v>
          </cell>
          <cell r="F87">
            <v>85.121700000000004</v>
          </cell>
          <cell r="G87">
            <v>87.164599999999993</v>
          </cell>
          <cell r="H87">
            <v>89.256600000000006</v>
          </cell>
          <cell r="I87">
            <v>91.398799999999994</v>
          </cell>
          <cell r="J87">
            <v>93.592399999999998</v>
          </cell>
          <cell r="K87">
            <v>95.8386</v>
          </cell>
        </row>
        <row r="88">
          <cell r="A88">
            <v>95</v>
          </cell>
          <cell r="B88">
            <v>77.423400000000001</v>
          </cell>
          <cell r="C88">
            <v>81.178399999999996</v>
          </cell>
          <cell r="D88">
            <v>83.1267</v>
          </cell>
          <cell r="E88">
            <v>85.121700000000004</v>
          </cell>
          <cell r="F88">
            <v>87.164599999999993</v>
          </cell>
          <cell r="G88">
            <v>89.256600000000006</v>
          </cell>
          <cell r="H88">
            <v>91.398799999999994</v>
          </cell>
          <cell r="I88">
            <v>93.592399999999998</v>
          </cell>
          <cell r="J88">
            <v>95.8386</v>
          </cell>
          <cell r="K88">
            <v>98.1387</v>
          </cell>
        </row>
        <row r="89">
          <cell r="A89">
            <v>96</v>
          </cell>
          <cell r="B89">
            <v>79.281599999999997</v>
          </cell>
          <cell r="C89">
            <v>83.126800000000003</v>
          </cell>
          <cell r="D89">
            <v>85.121799999999993</v>
          </cell>
          <cell r="E89">
            <v>87.164699999999996</v>
          </cell>
          <cell r="F89">
            <v>89.256699999999995</v>
          </cell>
          <cell r="G89">
            <v>91.398899999999998</v>
          </cell>
          <cell r="H89">
            <v>93.592500000000001</v>
          </cell>
          <cell r="I89">
            <v>95.838700000000003</v>
          </cell>
          <cell r="J89">
            <v>98.138800000000003</v>
          </cell>
          <cell r="K89">
            <v>100.4941</v>
          </cell>
        </row>
        <row r="90">
          <cell r="A90">
            <v>97</v>
          </cell>
          <cell r="B90">
            <v>81.184399999999997</v>
          </cell>
          <cell r="C90">
            <v>85.121799999999993</v>
          </cell>
          <cell r="D90">
            <v>87.164699999999996</v>
          </cell>
          <cell r="E90">
            <v>89.256699999999995</v>
          </cell>
          <cell r="F90">
            <v>91.398899999999998</v>
          </cell>
          <cell r="G90">
            <v>93.592500000000001</v>
          </cell>
          <cell r="H90">
            <v>95.838700000000003</v>
          </cell>
          <cell r="I90">
            <v>98.138800000000003</v>
          </cell>
          <cell r="J90">
            <v>100.4941</v>
          </cell>
          <cell r="K90">
            <v>102.90600000000001</v>
          </cell>
        </row>
        <row r="91">
          <cell r="A91">
            <v>98</v>
          </cell>
          <cell r="B91">
            <v>83.132800000000003</v>
          </cell>
          <cell r="C91">
            <v>87.164699999999996</v>
          </cell>
          <cell r="D91">
            <v>89.256699999999995</v>
          </cell>
          <cell r="E91">
            <v>91.398899999999998</v>
          </cell>
          <cell r="F91">
            <v>93.592500000000001</v>
          </cell>
          <cell r="G91">
            <v>95.838700000000003</v>
          </cell>
          <cell r="H91">
            <v>98.138800000000003</v>
          </cell>
          <cell r="I91">
            <v>100.4941</v>
          </cell>
          <cell r="J91">
            <v>102.90600000000001</v>
          </cell>
          <cell r="K91">
            <v>105.37569999999999</v>
          </cell>
        </row>
        <row r="92">
          <cell r="A92">
            <v>99</v>
          </cell>
          <cell r="B92">
            <v>85.128</v>
          </cell>
          <cell r="C92">
            <v>89.256699999999995</v>
          </cell>
          <cell r="D92">
            <v>91.398899999999998</v>
          </cell>
          <cell r="E92">
            <v>93.592500000000001</v>
          </cell>
          <cell r="F92">
            <v>95.838700000000003</v>
          </cell>
          <cell r="G92">
            <v>98.138800000000003</v>
          </cell>
          <cell r="H92">
            <v>100.4941</v>
          </cell>
          <cell r="I92">
            <v>102.90600000000001</v>
          </cell>
          <cell r="J92">
            <v>105.37569999999999</v>
          </cell>
          <cell r="K92">
            <v>107.90470000000001</v>
          </cell>
        </row>
        <row r="93">
          <cell r="A93">
            <v>100</v>
          </cell>
          <cell r="B93">
            <v>87.171099999999996</v>
          </cell>
          <cell r="C93">
            <v>91.398899999999998</v>
          </cell>
          <cell r="D93">
            <v>93.592500000000001</v>
          </cell>
          <cell r="E93">
            <v>95.838700000000003</v>
          </cell>
          <cell r="F93">
            <v>98.138800000000003</v>
          </cell>
          <cell r="G93">
            <v>100.4941</v>
          </cell>
          <cell r="H93">
            <v>102.90600000000001</v>
          </cell>
          <cell r="I93">
            <v>105.37569999999999</v>
          </cell>
          <cell r="J93">
            <v>107.90470000000001</v>
          </cell>
          <cell r="K93">
            <v>110.4944</v>
          </cell>
        </row>
        <row r="94">
          <cell r="A94">
            <v>101</v>
          </cell>
          <cell r="B94">
            <v>89.263199999999998</v>
          </cell>
          <cell r="C94">
            <v>93.592500000000001</v>
          </cell>
          <cell r="D94">
            <v>95.838700000000003</v>
          </cell>
          <cell r="E94">
            <v>98.138800000000003</v>
          </cell>
          <cell r="F94">
            <v>100.4941</v>
          </cell>
          <cell r="G94">
            <v>102.90600000000001</v>
          </cell>
          <cell r="H94">
            <v>105.37569999999999</v>
          </cell>
          <cell r="I94">
            <v>107.90470000000001</v>
          </cell>
          <cell r="J94">
            <v>110.4944</v>
          </cell>
          <cell r="K94">
            <v>113.1463</v>
          </cell>
        </row>
        <row r="95">
          <cell r="A95">
            <v>102</v>
          </cell>
          <cell r="B95">
            <v>91.405500000000004</v>
          </cell>
          <cell r="C95">
            <v>95.838700000000003</v>
          </cell>
          <cell r="D95">
            <v>98.138800000000003</v>
          </cell>
          <cell r="E95">
            <v>100.4941</v>
          </cell>
          <cell r="F95">
            <v>102.90600000000001</v>
          </cell>
          <cell r="G95">
            <v>105.37569999999999</v>
          </cell>
          <cell r="H95">
            <v>107.90470000000001</v>
          </cell>
          <cell r="I95">
            <v>110.4944</v>
          </cell>
          <cell r="J95">
            <v>113.1463</v>
          </cell>
          <cell r="K95">
            <v>115.8618</v>
          </cell>
        </row>
        <row r="96">
          <cell r="A96">
            <v>103</v>
          </cell>
          <cell r="B96">
            <v>93.599199999999996</v>
          </cell>
          <cell r="C96">
            <v>98.138800000000003</v>
          </cell>
          <cell r="D96">
            <v>100.4941</v>
          </cell>
          <cell r="E96">
            <v>102.90600000000001</v>
          </cell>
          <cell r="F96">
            <v>105.37569999999999</v>
          </cell>
          <cell r="G96">
            <v>107.90470000000001</v>
          </cell>
          <cell r="H96">
            <v>110.4944</v>
          </cell>
          <cell r="I96">
            <v>113.1463</v>
          </cell>
          <cell r="J96">
            <v>115.8618</v>
          </cell>
          <cell r="K96">
            <v>118.6425</v>
          </cell>
        </row>
        <row r="97">
          <cell r="A97">
            <v>104</v>
          </cell>
          <cell r="B97">
            <v>95.845600000000005</v>
          </cell>
          <cell r="C97">
            <v>100.4941</v>
          </cell>
          <cell r="D97">
            <v>102.90600000000001</v>
          </cell>
          <cell r="E97">
            <v>105.37569999999999</v>
          </cell>
          <cell r="F97">
            <v>107.90470000000001</v>
          </cell>
          <cell r="G97">
            <v>110.4944</v>
          </cell>
          <cell r="H97">
            <v>113.1463</v>
          </cell>
          <cell r="I97">
            <v>115.8618</v>
          </cell>
          <cell r="J97">
            <v>118.6425</v>
          </cell>
          <cell r="K97">
            <v>121.48990000000001</v>
          </cell>
        </row>
        <row r="98">
          <cell r="A98">
            <v>105</v>
          </cell>
          <cell r="B98">
            <v>98.145899999999997</v>
          </cell>
          <cell r="C98">
            <v>102.90600000000001</v>
          </cell>
          <cell r="D98">
            <v>105.37569999999999</v>
          </cell>
          <cell r="E98">
            <v>107.90470000000001</v>
          </cell>
          <cell r="F98">
            <v>110.4944</v>
          </cell>
          <cell r="G98">
            <v>113.1463</v>
          </cell>
          <cell r="H98">
            <v>115.8618</v>
          </cell>
          <cell r="I98">
            <v>118.6425</v>
          </cell>
          <cell r="J98">
            <v>121.48990000000001</v>
          </cell>
          <cell r="K98">
            <v>124.4057</v>
          </cell>
        </row>
        <row r="99">
          <cell r="A99">
            <v>106</v>
          </cell>
          <cell r="B99">
            <v>100.5014</v>
          </cell>
          <cell r="C99">
            <v>105.37569999999999</v>
          </cell>
          <cell r="D99">
            <v>107.90470000000001</v>
          </cell>
          <cell r="E99">
            <v>110.4944</v>
          </cell>
          <cell r="F99">
            <v>113.1463</v>
          </cell>
          <cell r="G99">
            <v>115.8618</v>
          </cell>
          <cell r="H99">
            <v>118.6425</v>
          </cell>
          <cell r="I99">
            <v>121.48990000000001</v>
          </cell>
          <cell r="J99">
            <v>124.4057</v>
          </cell>
          <cell r="K99">
            <v>127.3914</v>
          </cell>
        </row>
        <row r="100">
          <cell r="A100">
            <v>107</v>
          </cell>
          <cell r="B100">
            <v>102.9134</v>
          </cell>
          <cell r="C100">
            <v>107.90470000000001</v>
          </cell>
          <cell r="D100">
            <v>110.4944</v>
          </cell>
          <cell r="E100">
            <v>113.1463</v>
          </cell>
          <cell r="F100">
            <v>115.8618</v>
          </cell>
          <cell r="G100">
            <v>118.6425</v>
          </cell>
          <cell r="H100">
            <v>121.48990000000001</v>
          </cell>
          <cell r="I100">
            <v>124.4057</v>
          </cell>
          <cell r="J100">
            <v>127.3914</v>
          </cell>
          <cell r="K100">
            <v>130.44880000000001</v>
          </cell>
        </row>
        <row r="101">
          <cell r="A101">
            <v>108</v>
          </cell>
          <cell r="B101">
            <v>105.38330000000001</v>
          </cell>
          <cell r="C101">
            <v>110.4944</v>
          </cell>
          <cell r="D101">
            <v>113.1463</v>
          </cell>
          <cell r="E101">
            <v>115.8618</v>
          </cell>
          <cell r="F101">
            <v>118.6425</v>
          </cell>
          <cell r="G101">
            <v>121.48990000000001</v>
          </cell>
          <cell r="H101">
            <v>124.4057</v>
          </cell>
          <cell r="I101">
            <v>127.3914</v>
          </cell>
          <cell r="J101">
            <v>130.44880000000001</v>
          </cell>
          <cell r="K101">
            <v>133.5796</v>
          </cell>
        </row>
        <row r="102">
          <cell r="A102">
            <v>109</v>
          </cell>
          <cell r="B102">
            <v>107.91249999999999</v>
          </cell>
          <cell r="C102">
            <v>113.1463</v>
          </cell>
          <cell r="D102">
            <v>115.8618</v>
          </cell>
          <cell r="E102">
            <v>118.6425</v>
          </cell>
          <cell r="F102">
            <v>121.48990000000001</v>
          </cell>
          <cell r="G102">
            <v>124.4057</v>
          </cell>
          <cell r="H102">
            <v>127.3914</v>
          </cell>
          <cell r="I102">
            <v>130.44880000000001</v>
          </cell>
          <cell r="J102">
            <v>133.5796</v>
          </cell>
          <cell r="K102">
            <v>136.78550000000001</v>
          </cell>
        </row>
      </sheetData>
      <sheetData sheetId="3"/>
      <sheetData sheetId="4"/>
      <sheetData sheetId="5"/>
      <sheetData sheetId="6"/>
      <sheetData sheetId="7"/>
      <sheetData sheetId="8"/>
      <sheetData sheetId="9"/>
      <sheetData sheetId="10" refreshError="1"/>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ory"/>
      <sheetName val="Replacement Plan"/>
      <sheetName val="Replacement Analysis"/>
      <sheetName val="Financial Summary Sheet"/>
    </sheetNames>
    <sheetDataSet>
      <sheetData sheetId="0" refreshError="1"/>
      <sheetData sheetId="1" refreshError="1"/>
      <sheetData sheetId="2" refreshError="1">
        <row r="8">
          <cell r="B8" t="str">
            <v>1. Defer replacing to 2011 (PCs or servers)</v>
          </cell>
        </row>
        <row r="9">
          <cell r="B9" t="str">
            <v>2. Locate surplus equipment in IT asset management system (PCs or servers)</v>
          </cell>
        </row>
        <row r="10">
          <cell r="B10" t="str">
            <v>3. Purchase alternative workstations as replacement (PCs)</v>
          </cell>
        </row>
        <row r="11">
          <cell r="B11" t="str">
            <v>4. Request CIO exception for new PC replacing failing computers</v>
          </cell>
        </row>
        <row r="12">
          <cell r="B12" t="str">
            <v>5. Request CIO  exception for new PC to meet ABT requirements</v>
          </cell>
        </row>
        <row r="13">
          <cell r="B13" t="str">
            <v>6. Migrate stand-alone servers to virtual servers</v>
          </cell>
        </row>
        <row r="14">
          <cell r="B14" t="str">
            <v>7. Consolidate like servers</v>
          </cell>
        </row>
        <row r="15">
          <cell r="B15" t="str">
            <v xml:space="preserve">8. Request CIO exception for new server </v>
          </cell>
        </row>
        <row r="16">
          <cell r="B16" t="str">
            <v xml:space="preserve">9. </v>
          </cell>
        </row>
        <row r="17">
          <cell r="B17" t="str">
            <v xml:space="preserve">10. </v>
          </cell>
        </row>
        <row r="18">
          <cell r="B18" t="str">
            <v xml:space="preserve">11. </v>
          </cell>
        </row>
        <row r="19">
          <cell r="B19" t="str">
            <v>12.</v>
          </cell>
        </row>
        <row r="20">
          <cell r="B20" t="str">
            <v>13</v>
          </cell>
        </row>
        <row r="21">
          <cell r="B21" t="str">
            <v xml:space="preserve">14. </v>
          </cell>
        </row>
        <row r="22">
          <cell r="B22" t="str">
            <v xml:space="preserve">15. </v>
          </cell>
        </row>
        <row r="23">
          <cell r="B23" t="str">
            <v>16.</v>
          </cell>
        </row>
        <row r="24">
          <cell r="B24" t="str">
            <v>17.</v>
          </cell>
        </row>
        <row r="25">
          <cell r="B25" t="str">
            <v>18.</v>
          </cell>
        </row>
        <row r="26">
          <cell r="B26" t="str">
            <v>19</v>
          </cell>
        </row>
        <row r="27">
          <cell r="B27" t="str">
            <v>20.</v>
          </cell>
        </row>
      </sheetData>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dIndex"/>
      <sheetName val="Appro_Sections"/>
      <sheetName val="BudgetTransparency"/>
      <sheetName val="BT Sections"/>
    </sheetNames>
    <sheetDataSet>
      <sheetData sheetId="0" refreshError="1"/>
      <sheetData sheetId="1" refreshError="1">
        <row r="7">
          <cell r="B7" t="str">
            <v>Appro</v>
          </cell>
          <cell r="C7" t="str">
            <v>Section</v>
          </cell>
          <cell r="D7" t="str">
            <v>Dept</v>
          </cell>
          <cell r="E7" t="str">
            <v>Program Area</v>
          </cell>
          <cell r="F7" t="str">
            <v>Biennial</v>
          </cell>
          <cell r="G7" t="str">
            <v>ID</v>
          </cell>
          <cell r="H7" t="str">
            <v>Fund</v>
          </cell>
          <cell r="I7" t="str">
            <v>Fund Name</v>
          </cell>
          <cell r="J7" t="str">
            <v>Appro Name</v>
          </cell>
          <cell r="K7" t="str">
            <v>Expenditures</v>
          </cell>
          <cell r="L7" t="str">
            <v>FTE</v>
          </cell>
          <cell r="M7" t="str">
            <v>Revenues</v>
          </cell>
          <cell r="N7" t="str">
            <v>TLPs</v>
          </cell>
        </row>
        <row r="8">
          <cell r="B8" t="str">
            <v>0010</v>
          </cell>
          <cell r="C8">
            <v>5</v>
          </cell>
          <cell r="D8" t="str">
            <v>01</v>
          </cell>
          <cell r="E8" t="str">
            <v>GG</v>
          </cell>
          <cell r="F8" t="str">
            <v>N</v>
          </cell>
          <cell r="G8">
            <v>5</v>
          </cell>
          <cell r="H8" t="str">
            <v>0010</v>
          </cell>
          <cell r="I8" t="str">
            <v>General</v>
          </cell>
          <cell r="J8" t="str">
            <v>County Council</v>
          </cell>
          <cell r="K8">
            <v>5079383</v>
          </cell>
          <cell r="L8">
            <v>57</v>
          </cell>
          <cell r="M8">
            <v>0</v>
          </cell>
          <cell r="N8">
            <v>0</v>
          </cell>
        </row>
        <row r="9">
          <cell r="B9" t="str">
            <v>0020</v>
          </cell>
          <cell r="C9">
            <v>6</v>
          </cell>
          <cell r="D9" t="str">
            <v>01</v>
          </cell>
          <cell r="E9" t="str">
            <v>GG</v>
          </cell>
          <cell r="F9" t="str">
            <v>N</v>
          </cell>
          <cell r="G9">
            <v>6</v>
          </cell>
          <cell r="H9" t="str">
            <v>0010</v>
          </cell>
          <cell r="I9" t="str">
            <v>General</v>
          </cell>
          <cell r="J9" t="str">
            <v>Council Administration</v>
          </cell>
          <cell r="K9">
            <v>8450211</v>
          </cell>
          <cell r="L9">
            <v>61.1</v>
          </cell>
          <cell r="M9">
            <v>0</v>
          </cell>
          <cell r="N9">
            <v>2</v>
          </cell>
        </row>
        <row r="10">
          <cell r="B10" t="str">
            <v>0030</v>
          </cell>
          <cell r="C10">
            <v>7</v>
          </cell>
          <cell r="D10" t="str">
            <v>01</v>
          </cell>
          <cell r="E10" t="str">
            <v>GG</v>
          </cell>
          <cell r="F10" t="str">
            <v>N</v>
          </cell>
          <cell r="G10">
            <v>7</v>
          </cell>
          <cell r="H10" t="str">
            <v>0010</v>
          </cell>
          <cell r="I10" t="str">
            <v>General</v>
          </cell>
          <cell r="J10" t="str">
            <v>Hearing Examiner</v>
          </cell>
          <cell r="K10">
            <v>608059</v>
          </cell>
          <cell r="L10">
            <v>5</v>
          </cell>
          <cell r="M10">
            <v>0</v>
          </cell>
          <cell r="N10">
            <v>0</v>
          </cell>
        </row>
        <row r="11">
          <cell r="B11" t="str">
            <v>0040</v>
          </cell>
          <cell r="C11">
            <v>8</v>
          </cell>
          <cell r="D11" t="str">
            <v>01</v>
          </cell>
          <cell r="E11" t="str">
            <v>GG</v>
          </cell>
          <cell r="F11" t="str">
            <v>N</v>
          </cell>
          <cell r="G11">
            <v>8</v>
          </cell>
          <cell r="H11" t="str">
            <v>0010</v>
          </cell>
          <cell r="I11" t="str">
            <v>General</v>
          </cell>
          <cell r="J11" t="str">
            <v>County Auditor</v>
          </cell>
          <cell r="K11">
            <v>1576130</v>
          </cell>
          <cell r="L11">
            <v>16.899999999999999</v>
          </cell>
          <cell r="M11">
            <v>0</v>
          </cell>
          <cell r="N11">
            <v>2</v>
          </cell>
        </row>
        <row r="12">
          <cell r="B12" t="str">
            <v>0050</v>
          </cell>
          <cell r="C12">
            <v>9</v>
          </cell>
          <cell r="D12" t="str">
            <v>01</v>
          </cell>
          <cell r="E12" t="str">
            <v>GG</v>
          </cell>
          <cell r="F12" t="str">
            <v>N</v>
          </cell>
          <cell r="G12">
            <v>9</v>
          </cell>
          <cell r="H12" t="str">
            <v>0010</v>
          </cell>
          <cell r="I12" t="str">
            <v>General</v>
          </cell>
          <cell r="J12" t="str">
            <v>Ombudsman/Tax Advisor</v>
          </cell>
          <cell r="K12">
            <v>1146556</v>
          </cell>
          <cell r="L12">
            <v>11</v>
          </cell>
          <cell r="M12">
            <v>0</v>
          </cell>
          <cell r="N12">
            <v>0</v>
          </cell>
        </row>
        <row r="13">
          <cell r="B13" t="str">
            <v>0060</v>
          </cell>
          <cell r="C13">
            <v>10</v>
          </cell>
          <cell r="D13" t="str">
            <v>01</v>
          </cell>
          <cell r="E13" t="str">
            <v>GG</v>
          </cell>
          <cell r="F13" t="str">
            <v>N</v>
          </cell>
          <cell r="G13">
            <v>10</v>
          </cell>
          <cell r="H13" t="str">
            <v>0010</v>
          </cell>
          <cell r="I13" t="str">
            <v>General</v>
          </cell>
          <cell r="J13" t="str">
            <v>King County Civic Television</v>
          </cell>
          <cell r="K13">
            <v>625502</v>
          </cell>
          <cell r="L13">
            <v>7</v>
          </cell>
          <cell r="M13">
            <v>0</v>
          </cell>
          <cell r="N13">
            <v>0</v>
          </cell>
        </row>
        <row r="14">
          <cell r="B14" t="str">
            <v>0070</v>
          </cell>
          <cell r="C14">
            <v>11</v>
          </cell>
          <cell r="D14" t="str">
            <v>01</v>
          </cell>
          <cell r="E14" t="str">
            <v>GG</v>
          </cell>
          <cell r="F14" t="str">
            <v>N</v>
          </cell>
          <cell r="G14">
            <v>11</v>
          </cell>
          <cell r="H14" t="str">
            <v>0010</v>
          </cell>
          <cell r="I14" t="str">
            <v>General</v>
          </cell>
          <cell r="J14" t="str">
            <v>Board of Appeals</v>
          </cell>
          <cell r="K14">
            <v>651907</v>
          </cell>
          <cell r="L14">
            <v>4</v>
          </cell>
          <cell r="M14">
            <v>0</v>
          </cell>
          <cell r="N14">
            <v>0</v>
          </cell>
        </row>
        <row r="15">
          <cell r="B15" t="str">
            <v>0085</v>
          </cell>
          <cell r="C15">
            <v>12</v>
          </cell>
          <cell r="D15" t="str">
            <v>01</v>
          </cell>
          <cell r="E15" t="str">
            <v>GG</v>
          </cell>
          <cell r="F15" t="str">
            <v>N</v>
          </cell>
          <cell r="G15">
            <v>12</v>
          </cell>
          <cell r="H15" t="str">
            <v>0010</v>
          </cell>
          <cell r="I15" t="str">
            <v>General</v>
          </cell>
          <cell r="J15" t="str">
            <v>Office of Law Enforcement Oversight</v>
          </cell>
          <cell r="K15">
            <v>357042</v>
          </cell>
          <cell r="L15">
            <v>4</v>
          </cell>
          <cell r="M15">
            <v>0</v>
          </cell>
          <cell r="N15">
            <v>0</v>
          </cell>
        </row>
        <row r="16">
          <cell r="B16" t="str">
            <v>0087</v>
          </cell>
          <cell r="C16">
            <v>13</v>
          </cell>
          <cell r="D16" t="str">
            <v>01</v>
          </cell>
          <cell r="E16" t="str">
            <v>GG</v>
          </cell>
          <cell r="F16" t="str">
            <v>N</v>
          </cell>
          <cell r="G16">
            <v>13</v>
          </cell>
          <cell r="H16" t="str">
            <v>0010</v>
          </cell>
          <cell r="I16" t="str">
            <v>General</v>
          </cell>
          <cell r="J16" t="str">
            <v>Office of Economic and Financial Analysis</v>
          </cell>
          <cell r="K16">
            <v>308902</v>
          </cell>
          <cell r="L16">
            <v>2.5</v>
          </cell>
          <cell r="M16">
            <v>0</v>
          </cell>
          <cell r="N16">
            <v>0</v>
          </cell>
        </row>
        <row r="17">
          <cell r="B17" t="str">
            <v>0110</v>
          </cell>
          <cell r="C17">
            <v>14</v>
          </cell>
          <cell r="D17" t="str">
            <v>11</v>
          </cell>
          <cell r="E17" t="str">
            <v>GG</v>
          </cell>
          <cell r="F17" t="str">
            <v>N</v>
          </cell>
          <cell r="G17">
            <v>14</v>
          </cell>
          <cell r="H17" t="str">
            <v>0010</v>
          </cell>
          <cell r="I17" t="str">
            <v>General</v>
          </cell>
          <cell r="J17" t="str">
            <v>County Executive</v>
          </cell>
          <cell r="K17">
            <v>322596</v>
          </cell>
          <cell r="L17">
            <v>2</v>
          </cell>
          <cell r="M17">
            <v>0</v>
          </cell>
          <cell r="N17">
            <v>0</v>
          </cell>
        </row>
        <row r="18">
          <cell r="B18" t="str">
            <v>0120</v>
          </cell>
          <cell r="C18">
            <v>15</v>
          </cell>
          <cell r="D18" t="str">
            <v>11</v>
          </cell>
          <cell r="E18" t="str">
            <v>GG</v>
          </cell>
          <cell r="F18" t="str">
            <v>N</v>
          </cell>
          <cell r="G18">
            <v>15</v>
          </cell>
          <cell r="H18" t="str">
            <v>0010</v>
          </cell>
          <cell r="I18" t="str">
            <v>General</v>
          </cell>
          <cell r="J18" t="str">
            <v>Office of the Executive</v>
          </cell>
          <cell r="K18">
            <v>3135504</v>
          </cell>
          <cell r="L18">
            <v>20</v>
          </cell>
          <cell r="M18">
            <v>0</v>
          </cell>
          <cell r="N18">
            <v>0</v>
          </cell>
        </row>
        <row r="19">
          <cell r="B19" t="str">
            <v>0140</v>
          </cell>
          <cell r="C19">
            <v>16</v>
          </cell>
          <cell r="D19" t="str">
            <v>11</v>
          </cell>
          <cell r="E19" t="str">
            <v>GG</v>
          </cell>
          <cell r="F19" t="str">
            <v>N</v>
          </cell>
          <cell r="G19">
            <v>16</v>
          </cell>
          <cell r="H19" t="str">
            <v>0010</v>
          </cell>
          <cell r="I19" t="str">
            <v>General</v>
          </cell>
          <cell r="J19" t="str">
            <v>Office of Management and Budget</v>
          </cell>
          <cell r="K19">
            <v>4180975</v>
          </cell>
          <cell r="L19">
            <v>31</v>
          </cell>
          <cell r="M19">
            <v>80950</v>
          </cell>
          <cell r="N19">
            <v>0</v>
          </cell>
        </row>
        <row r="20">
          <cell r="B20" t="str">
            <v>0150</v>
          </cell>
          <cell r="C20">
            <v>17</v>
          </cell>
          <cell r="D20" t="str">
            <v>40</v>
          </cell>
          <cell r="E20" t="str">
            <v>GG</v>
          </cell>
          <cell r="F20" t="str">
            <v>N</v>
          </cell>
          <cell r="G20">
            <v>17</v>
          </cell>
          <cell r="H20" t="str">
            <v>0010</v>
          </cell>
          <cell r="I20" t="str">
            <v>General</v>
          </cell>
          <cell r="J20" t="str">
            <v>Finance - GF</v>
          </cell>
          <cell r="K20">
            <v>3902998</v>
          </cell>
          <cell r="L20">
            <v>0</v>
          </cell>
          <cell r="M20">
            <v>419581845</v>
          </cell>
          <cell r="N20">
            <v>0</v>
          </cell>
        </row>
        <row r="21">
          <cell r="B21" t="str">
            <v>0180</v>
          </cell>
          <cell r="C21">
            <v>18</v>
          </cell>
          <cell r="D21" t="str">
            <v>11</v>
          </cell>
          <cell r="E21" t="str">
            <v>GG</v>
          </cell>
          <cell r="F21" t="str">
            <v>N</v>
          </cell>
          <cell r="G21">
            <v>18</v>
          </cell>
          <cell r="H21" t="str">
            <v>0010</v>
          </cell>
          <cell r="I21" t="str">
            <v>General</v>
          </cell>
          <cell r="J21" t="str">
            <v>Office of Strategic Planning and Performance Management</v>
          </cell>
          <cell r="K21">
            <v>3587019</v>
          </cell>
          <cell r="L21">
            <v>25</v>
          </cell>
          <cell r="M21">
            <v>22858</v>
          </cell>
          <cell r="N21">
            <v>0</v>
          </cell>
        </row>
        <row r="22">
          <cell r="B22" t="str">
            <v>0200</v>
          </cell>
          <cell r="C22">
            <v>19</v>
          </cell>
          <cell r="D22" t="str">
            <v>20</v>
          </cell>
          <cell r="E22" t="str">
            <v>LSJ</v>
          </cell>
          <cell r="F22" t="str">
            <v>N</v>
          </cell>
          <cell r="G22">
            <v>19</v>
          </cell>
          <cell r="H22" t="str">
            <v>0010</v>
          </cell>
          <cell r="I22" t="str">
            <v>General</v>
          </cell>
          <cell r="J22" t="str">
            <v>Sheriff</v>
          </cell>
          <cell r="K22">
            <v>141664098</v>
          </cell>
          <cell r="L22">
            <v>1053</v>
          </cell>
          <cell r="M22">
            <v>71014619</v>
          </cell>
          <cell r="N22">
            <v>0</v>
          </cell>
        </row>
        <row r="23">
          <cell r="B23" t="str">
            <v>0205</v>
          </cell>
          <cell r="C23">
            <v>20</v>
          </cell>
          <cell r="D23" t="str">
            <v>20</v>
          </cell>
          <cell r="E23" t="str">
            <v>LSJ</v>
          </cell>
          <cell r="F23" t="str">
            <v>N</v>
          </cell>
          <cell r="G23">
            <v>20</v>
          </cell>
          <cell r="H23" t="str">
            <v>0010</v>
          </cell>
          <cell r="I23" t="str">
            <v>General</v>
          </cell>
          <cell r="J23" t="str">
            <v>Drug Enforcement Forfeits</v>
          </cell>
          <cell r="K23">
            <v>861174</v>
          </cell>
          <cell r="L23">
            <v>2</v>
          </cell>
          <cell r="M23">
            <v>950000</v>
          </cell>
          <cell r="N23">
            <v>0</v>
          </cell>
        </row>
        <row r="24">
          <cell r="B24" t="str">
            <v>0401</v>
          </cell>
          <cell r="C24">
            <v>21</v>
          </cell>
          <cell r="D24" t="str">
            <v>40</v>
          </cell>
          <cell r="E24" t="str">
            <v>LSJ</v>
          </cell>
          <cell r="F24" t="str">
            <v>N</v>
          </cell>
          <cell r="G24">
            <v>21</v>
          </cell>
          <cell r="H24" t="str">
            <v>0010</v>
          </cell>
          <cell r="I24" t="str">
            <v>General</v>
          </cell>
          <cell r="J24" t="str">
            <v>Office of Emergency Management</v>
          </cell>
          <cell r="K24">
            <v>1315793</v>
          </cell>
          <cell r="L24">
            <v>4</v>
          </cell>
          <cell r="M24">
            <v>0</v>
          </cell>
          <cell r="N24">
            <v>0</v>
          </cell>
        </row>
        <row r="25">
          <cell r="B25" t="str">
            <v>0417</v>
          </cell>
          <cell r="C25">
            <v>22</v>
          </cell>
          <cell r="D25" t="str">
            <v>40</v>
          </cell>
          <cell r="E25" t="str">
            <v>GG</v>
          </cell>
          <cell r="F25" t="str">
            <v>N</v>
          </cell>
          <cell r="G25">
            <v>22</v>
          </cell>
          <cell r="H25" t="str">
            <v>0010</v>
          </cell>
          <cell r="I25" t="str">
            <v>General</v>
          </cell>
          <cell r="J25" t="str">
            <v>Executive Services - Administration</v>
          </cell>
          <cell r="K25">
            <v>2789068</v>
          </cell>
          <cell r="L25">
            <v>20</v>
          </cell>
          <cell r="M25">
            <v>525784</v>
          </cell>
          <cell r="N25">
            <v>0</v>
          </cell>
        </row>
        <row r="26">
          <cell r="B26" t="str">
            <v>0420</v>
          </cell>
          <cell r="C26">
            <v>23</v>
          </cell>
          <cell r="D26" t="str">
            <v>40</v>
          </cell>
          <cell r="E26" t="str">
            <v>GG</v>
          </cell>
          <cell r="F26" t="str">
            <v>N</v>
          </cell>
          <cell r="G26">
            <v>23</v>
          </cell>
          <cell r="H26" t="str">
            <v>0010</v>
          </cell>
          <cell r="I26" t="str">
            <v>General</v>
          </cell>
          <cell r="J26" t="str">
            <v>Human Resources Management</v>
          </cell>
          <cell r="K26">
            <v>8345572</v>
          </cell>
          <cell r="L26">
            <v>59.5</v>
          </cell>
          <cell r="M26">
            <v>0</v>
          </cell>
          <cell r="N26">
            <v>0</v>
          </cell>
        </row>
        <row r="27">
          <cell r="B27" t="str">
            <v>0437</v>
          </cell>
          <cell r="C27">
            <v>24</v>
          </cell>
          <cell r="D27" t="str">
            <v>11</v>
          </cell>
          <cell r="E27" t="str">
            <v>GG</v>
          </cell>
          <cell r="F27" t="str">
            <v>N</v>
          </cell>
          <cell r="G27">
            <v>24</v>
          </cell>
          <cell r="H27" t="str">
            <v>0010</v>
          </cell>
          <cell r="I27" t="str">
            <v>General</v>
          </cell>
          <cell r="J27" t="str">
            <v>Cable Communications</v>
          </cell>
          <cell r="K27">
            <v>329641</v>
          </cell>
          <cell r="L27">
            <v>1</v>
          </cell>
          <cell r="M27">
            <v>3322806</v>
          </cell>
          <cell r="N27">
            <v>0</v>
          </cell>
        </row>
        <row r="28">
          <cell r="B28" t="str">
            <v>0440</v>
          </cell>
          <cell r="C28">
            <v>25</v>
          </cell>
          <cell r="D28" t="str">
            <v>40</v>
          </cell>
          <cell r="E28" t="str">
            <v>GG</v>
          </cell>
          <cell r="F28" t="str">
            <v>N</v>
          </cell>
          <cell r="G28">
            <v>25</v>
          </cell>
          <cell r="H28" t="str">
            <v>0010</v>
          </cell>
          <cell r="I28" t="str">
            <v>General</v>
          </cell>
          <cell r="J28" t="str">
            <v>Real Estate Services</v>
          </cell>
          <cell r="K28">
            <v>3705390</v>
          </cell>
          <cell r="L28">
            <v>28</v>
          </cell>
          <cell r="M28">
            <v>13024443</v>
          </cell>
          <cell r="N28">
            <v>0</v>
          </cell>
        </row>
        <row r="29">
          <cell r="B29" t="str">
            <v>0470</v>
          </cell>
          <cell r="C29">
            <v>26</v>
          </cell>
          <cell r="D29" t="str">
            <v>40</v>
          </cell>
          <cell r="E29" t="str">
            <v>GG</v>
          </cell>
          <cell r="F29" t="str">
            <v>N</v>
          </cell>
          <cell r="G29">
            <v>26</v>
          </cell>
          <cell r="H29" t="str">
            <v>0010</v>
          </cell>
          <cell r="I29" t="str">
            <v>General</v>
          </cell>
          <cell r="J29" t="str">
            <v>Records and Licensing Services</v>
          </cell>
          <cell r="K29">
            <v>10236418</v>
          </cell>
          <cell r="L29">
            <v>119.83</v>
          </cell>
          <cell r="M29">
            <v>19382922</v>
          </cell>
          <cell r="N29">
            <v>2</v>
          </cell>
        </row>
        <row r="30">
          <cell r="B30" t="str">
            <v>0500</v>
          </cell>
          <cell r="C30">
            <v>27</v>
          </cell>
          <cell r="D30" t="str">
            <v>50</v>
          </cell>
          <cell r="E30" t="str">
            <v>LSJ</v>
          </cell>
          <cell r="F30" t="str">
            <v>N</v>
          </cell>
          <cell r="G30">
            <v>27</v>
          </cell>
          <cell r="H30" t="str">
            <v>0010</v>
          </cell>
          <cell r="I30" t="str">
            <v>General</v>
          </cell>
          <cell r="J30" t="str">
            <v>Prosecuting Attorney</v>
          </cell>
          <cell r="K30">
            <v>55835245</v>
          </cell>
          <cell r="L30">
            <v>482.8</v>
          </cell>
          <cell r="M30">
            <v>18383451</v>
          </cell>
          <cell r="N30">
            <v>3</v>
          </cell>
        </row>
        <row r="31">
          <cell r="B31" t="str">
            <v>0501</v>
          </cell>
          <cell r="C31">
            <v>28</v>
          </cell>
          <cell r="D31" t="str">
            <v>50</v>
          </cell>
          <cell r="E31" t="str">
            <v>LSJ</v>
          </cell>
          <cell r="F31" t="str">
            <v>N</v>
          </cell>
          <cell r="G31">
            <v>28</v>
          </cell>
          <cell r="H31" t="str">
            <v>0010</v>
          </cell>
          <cell r="I31" t="str">
            <v>General</v>
          </cell>
          <cell r="J31" t="str">
            <v>Prosecuting Attorney Antiprofiteering</v>
          </cell>
          <cell r="K31">
            <v>119897</v>
          </cell>
          <cell r="L31">
            <v>0</v>
          </cell>
          <cell r="M31">
            <v>0</v>
          </cell>
          <cell r="N31">
            <v>0</v>
          </cell>
        </row>
        <row r="32">
          <cell r="B32" t="str">
            <v>0510</v>
          </cell>
          <cell r="C32">
            <v>29</v>
          </cell>
          <cell r="D32" t="str">
            <v>51</v>
          </cell>
          <cell r="E32" t="str">
            <v>LSJ</v>
          </cell>
          <cell r="F32" t="str">
            <v>N</v>
          </cell>
          <cell r="G32">
            <v>29</v>
          </cell>
          <cell r="H32" t="str">
            <v>0010</v>
          </cell>
          <cell r="I32" t="str">
            <v>General</v>
          </cell>
          <cell r="J32" t="str">
            <v>Superior Court</v>
          </cell>
          <cell r="K32">
            <v>42710781</v>
          </cell>
          <cell r="L32">
            <v>377.45</v>
          </cell>
          <cell r="M32">
            <v>4207093</v>
          </cell>
          <cell r="N32">
            <v>0</v>
          </cell>
        </row>
        <row r="33">
          <cell r="B33" t="str">
            <v>0530</v>
          </cell>
          <cell r="C33">
            <v>30</v>
          </cell>
          <cell r="D33" t="str">
            <v>53</v>
          </cell>
          <cell r="E33" t="str">
            <v>LSJ</v>
          </cell>
          <cell r="F33" t="str">
            <v>N</v>
          </cell>
          <cell r="G33">
            <v>30</v>
          </cell>
          <cell r="H33" t="str">
            <v>0010</v>
          </cell>
          <cell r="I33" t="str">
            <v>General</v>
          </cell>
          <cell r="J33" t="str">
            <v>District Court</v>
          </cell>
          <cell r="K33">
            <v>25324116</v>
          </cell>
          <cell r="L33">
            <v>252.45</v>
          </cell>
          <cell r="M33">
            <v>16616534</v>
          </cell>
          <cell r="N33">
            <v>1</v>
          </cell>
        </row>
        <row r="34">
          <cell r="B34" t="str">
            <v>0535</v>
          </cell>
          <cell r="C34">
            <v>31</v>
          </cell>
          <cell r="D34" t="str">
            <v>40</v>
          </cell>
          <cell r="E34" t="str">
            <v>GG</v>
          </cell>
          <cell r="F34" t="str">
            <v>N</v>
          </cell>
          <cell r="G34">
            <v>31</v>
          </cell>
          <cell r="H34" t="str">
            <v>0010</v>
          </cell>
          <cell r="I34" t="str">
            <v>General</v>
          </cell>
          <cell r="J34" t="str">
            <v>Elections</v>
          </cell>
          <cell r="K34">
            <v>18638771</v>
          </cell>
          <cell r="L34">
            <v>63</v>
          </cell>
          <cell r="M34">
            <v>5960519</v>
          </cell>
          <cell r="N34">
            <v>0</v>
          </cell>
        </row>
        <row r="35">
          <cell r="B35" t="str">
            <v>0540</v>
          </cell>
          <cell r="C35">
            <v>32</v>
          </cell>
          <cell r="D35" t="str">
            <v>54</v>
          </cell>
          <cell r="E35" t="str">
            <v>LSJ</v>
          </cell>
          <cell r="F35" t="str">
            <v>N</v>
          </cell>
          <cell r="G35">
            <v>32</v>
          </cell>
          <cell r="H35" t="str">
            <v>0010</v>
          </cell>
          <cell r="I35" t="str">
            <v>General</v>
          </cell>
          <cell r="J35" t="str">
            <v>Judicial Administration</v>
          </cell>
          <cell r="K35">
            <v>18503467</v>
          </cell>
          <cell r="L35">
            <v>218.5</v>
          </cell>
          <cell r="M35">
            <v>12423674</v>
          </cell>
          <cell r="N35">
            <v>0</v>
          </cell>
        </row>
        <row r="36">
          <cell r="B36" t="str">
            <v>0610</v>
          </cell>
          <cell r="C36">
            <v>33</v>
          </cell>
          <cell r="D36" t="str">
            <v>65</v>
          </cell>
          <cell r="E36" t="str">
            <v>GG</v>
          </cell>
          <cell r="F36" t="str">
            <v>N</v>
          </cell>
          <cell r="G36">
            <v>33</v>
          </cell>
          <cell r="H36" t="str">
            <v>0010</v>
          </cell>
          <cell r="I36" t="str">
            <v>General</v>
          </cell>
          <cell r="J36" t="str">
            <v>State Auditor</v>
          </cell>
          <cell r="K36">
            <v>807227</v>
          </cell>
          <cell r="L36">
            <v>0</v>
          </cell>
          <cell r="M36">
            <v>0</v>
          </cell>
          <cell r="N36">
            <v>0</v>
          </cell>
        </row>
        <row r="37">
          <cell r="B37" t="str">
            <v>0630</v>
          </cell>
          <cell r="C37">
            <v>34</v>
          </cell>
          <cell r="D37" t="str">
            <v>65</v>
          </cell>
          <cell r="E37" t="str">
            <v>GG</v>
          </cell>
          <cell r="F37" t="str">
            <v>N</v>
          </cell>
          <cell r="G37">
            <v>34</v>
          </cell>
          <cell r="H37" t="str">
            <v>0010</v>
          </cell>
          <cell r="I37" t="str">
            <v>General</v>
          </cell>
          <cell r="J37" t="str">
            <v>Boundary Review Board</v>
          </cell>
          <cell r="K37">
            <v>328012</v>
          </cell>
          <cell r="L37">
            <v>2</v>
          </cell>
          <cell r="M37">
            <v>2500</v>
          </cell>
          <cell r="N37">
            <v>0</v>
          </cell>
        </row>
        <row r="38">
          <cell r="B38" t="str">
            <v>0650</v>
          </cell>
          <cell r="C38">
            <v>35</v>
          </cell>
          <cell r="D38" t="str">
            <v>65</v>
          </cell>
          <cell r="E38" t="str">
            <v>Othr</v>
          </cell>
          <cell r="F38" t="str">
            <v>N</v>
          </cell>
          <cell r="G38">
            <v>35</v>
          </cell>
          <cell r="H38" t="str">
            <v>0010</v>
          </cell>
          <cell r="I38" t="str">
            <v>General</v>
          </cell>
          <cell r="J38" t="str">
            <v>Memberships and Dues</v>
          </cell>
          <cell r="K38">
            <v>61283</v>
          </cell>
          <cell r="L38">
            <v>0</v>
          </cell>
          <cell r="M38">
            <v>0</v>
          </cell>
          <cell r="N38">
            <v>0</v>
          </cell>
        </row>
        <row r="39">
          <cell r="B39" t="str">
            <v>0655</v>
          </cell>
          <cell r="C39">
            <v>36</v>
          </cell>
          <cell r="D39" t="str">
            <v>65</v>
          </cell>
          <cell r="E39" t="str">
            <v>Othr</v>
          </cell>
          <cell r="F39" t="str">
            <v>N</v>
          </cell>
          <cell r="G39">
            <v>36</v>
          </cell>
          <cell r="H39" t="str">
            <v>0010</v>
          </cell>
          <cell r="I39" t="str">
            <v>General</v>
          </cell>
          <cell r="J39" t="str">
            <v>Executive Contingency</v>
          </cell>
          <cell r="K39">
            <v>100000</v>
          </cell>
          <cell r="L39">
            <v>0</v>
          </cell>
          <cell r="M39">
            <v>0</v>
          </cell>
          <cell r="N39">
            <v>0</v>
          </cell>
        </row>
        <row r="40">
          <cell r="B40" t="str">
            <v>0656</v>
          </cell>
          <cell r="C40">
            <v>37</v>
          </cell>
          <cell r="D40" t="str">
            <v>65</v>
          </cell>
          <cell r="E40" t="str">
            <v>Othr</v>
          </cell>
          <cell r="F40" t="str">
            <v>N</v>
          </cell>
          <cell r="G40">
            <v>37</v>
          </cell>
          <cell r="H40" t="str">
            <v>0010</v>
          </cell>
          <cell r="I40" t="str">
            <v>General</v>
          </cell>
          <cell r="J40" t="str">
            <v>Internal Support</v>
          </cell>
          <cell r="K40">
            <v>10290403</v>
          </cell>
          <cell r="L40">
            <v>0</v>
          </cell>
          <cell r="M40">
            <v>0</v>
          </cell>
          <cell r="N40">
            <v>0</v>
          </cell>
        </row>
        <row r="41">
          <cell r="B41" t="str">
            <v>0670</v>
          </cell>
          <cell r="C41">
            <v>38</v>
          </cell>
          <cell r="D41" t="str">
            <v>67</v>
          </cell>
          <cell r="E41" t="str">
            <v>GG</v>
          </cell>
          <cell r="F41" t="str">
            <v>N</v>
          </cell>
          <cell r="G41">
            <v>38</v>
          </cell>
          <cell r="H41" t="str">
            <v>0010</v>
          </cell>
          <cell r="I41" t="str">
            <v>General</v>
          </cell>
          <cell r="J41" t="str">
            <v>Assessments</v>
          </cell>
          <cell r="K41">
            <v>19431162</v>
          </cell>
          <cell r="L41">
            <v>224</v>
          </cell>
          <cell r="M41">
            <v>113000</v>
          </cell>
          <cell r="N41">
            <v>0</v>
          </cell>
        </row>
        <row r="42">
          <cell r="B42" t="str">
            <v>0695</v>
          </cell>
          <cell r="C42">
            <v>39</v>
          </cell>
          <cell r="D42" t="str">
            <v>69</v>
          </cell>
          <cell r="E42" t="str">
            <v>GG</v>
          </cell>
          <cell r="F42" t="str">
            <v>N</v>
          </cell>
          <cell r="G42" t="e">
            <v>#REF!</v>
          </cell>
          <cell r="H42" t="str">
            <v>0010</v>
          </cell>
          <cell r="I42" t="str">
            <v>General</v>
          </cell>
          <cell r="J42" t="str">
            <v>General Government GF Transfers</v>
          </cell>
          <cell r="K42">
            <v>1140893</v>
          </cell>
          <cell r="L42">
            <v>0</v>
          </cell>
          <cell r="M42">
            <v>0</v>
          </cell>
          <cell r="N42">
            <v>0</v>
          </cell>
        </row>
        <row r="43">
          <cell r="B43" t="str">
            <v>0696</v>
          </cell>
          <cell r="C43">
            <v>40</v>
          </cell>
          <cell r="D43" t="str">
            <v>80</v>
          </cell>
          <cell r="E43" t="str">
            <v>HHS</v>
          </cell>
          <cell r="F43" t="str">
            <v>N</v>
          </cell>
          <cell r="G43" t="e">
            <v>#REF!</v>
          </cell>
          <cell r="H43" t="str">
            <v>0010</v>
          </cell>
          <cell r="I43" t="str">
            <v>General</v>
          </cell>
          <cell r="J43" t="str">
            <v>Public Health and Emergency Medical Services GF Transfers</v>
          </cell>
          <cell r="K43">
            <v>26536418</v>
          </cell>
          <cell r="L43">
            <v>0</v>
          </cell>
          <cell r="M43">
            <v>0</v>
          </cell>
          <cell r="N43">
            <v>0</v>
          </cell>
        </row>
        <row r="44">
          <cell r="B44" t="str">
            <v>0697</v>
          </cell>
          <cell r="C44">
            <v>41</v>
          </cell>
          <cell r="D44" t="str">
            <v>38</v>
          </cell>
          <cell r="E44" t="str">
            <v>PE</v>
          </cell>
          <cell r="F44" t="str">
            <v>N</v>
          </cell>
          <cell r="G44" t="e">
            <v>#REF!</v>
          </cell>
          <cell r="H44" t="str">
            <v>0010</v>
          </cell>
          <cell r="I44" t="str">
            <v>General</v>
          </cell>
          <cell r="J44" t="str">
            <v>Physical Environment GF Transfers</v>
          </cell>
          <cell r="K44">
            <v>2311010</v>
          </cell>
          <cell r="L44">
            <v>0</v>
          </cell>
          <cell r="M44">
            <v>0</v>
          </cell>
          <cell r="N44">
            <v>0</v>
          </cell>
        </row>
        <row r="45">
          <cell r="B45" t="str">
            <v>0699</v>
          </cell>
          <cell r="C45">
            <v>42</v>
          </cell>
          <cell r="D45" t="str">
            <v>69</v>
          </cell>
          <cell r="E45" t="str">
            <v>CIP</v>
          </cell>
          <cell r="F45" t="str">
            <v>N</v>
          </cell>
          <cell r="G45" t="e">
            <v>#REF!</v>
          </cell>
          <cell r="H45" t="str">
            <v>0010</v>
          </cell>
          <cell r="I45" t="str">
            <v>General</v>
          </cell>
          <cell r="J45" t="str">
            <v>CIP GF Transfers</v>
          </cell>
          <cell r="K45">
            <v>8826034</v>
          </cell>
          <cell r="L45">
            <v>0</v>
          </cell>
          <cell r="M45">
            <v>0</v>
          </cell>
          <cell r="N45">
            <v>0</v>
          </cell>
        </row>
        <row r="46">
          <cell r="B46" t="str">
            <v>0820</v>
          </cell>
          <cell r="C46">
            <v>43</v>
          </cell>
          <cell r="D46" t="str">
            <v>80</v>
          </cell>
          <cell r="E46" t="str">
            <v>LSJ</v>
          </cell>
          <cell r="F46" t="str">
            <v>N</v>
          </cell>
          <cell r="G46" t="e">
            <v>#REF!</v>
          </cell>
          <cell r="H46" t="str">
            <v>0010</v>
          </cell>
          <cell r="I46" t="str">
            <v>General</v>
          </cell>
          <cell r="J46" t="str">
            <v>Jail Health Services</v>
          </cell>
          <cell r="K46">
            <v>24662824</v>
          </cell>
          <cell r="L46">
            <v>154.19999999999999</v>
          </cell>
          <cell r="M46">
            <v>554932</v>
          </cell>
          <cell r="N46">
            <v>0</v>
          </cell>
        </row>
        <row r="47">
          <cell r="B47" t="str">
            <v>0910</v>
          </cell>
          <cell r="C47">
            <v>44</v>
          </cell>
          <cell r="D47" t="str">
            <v>90</v>
          </cell>
          <cell r="E47" t="str">
            <v>LSJ</v>
          </cell>
          <cell r="F47" t="str">
            <v>N</v>
          </cell>
          <cell r="G47" t="e">
            <v>#REF!</v>
          </cell>
          <cell r="H47" t="str">
            <v>0010</v>
          </cell>
          <cell r="I47" t="str">
            <v>General</v>
          </cell>
          <cell r="J47" t="str">
            <v>Adult and Juvenile Detention</v>
          </cell>
          <cell r="K47">
            <v>126572988</v>
          </cell>
          <cell r="L47">
            <v>1009.21</v>
          </cell>
          <cell r="M47">
            <v>33162367</v>
          </cell>
          <cell r="N47">
            <v>0</v>
          </cell>
        </row>
        <row r="48">
          <cell r="B48" t="str">
            <v>0950</v>
          </cell>
          <cell r="C48">
            <v>45</v>
          </cell>
          <cell r="D48" t="str">
            <v>93</v>
          </cell>
          <cell r="E48" t="str">
            <v>LSJ</v>
          </cell>
          <cell r="F48" t="str">
            <v>N</v>
          </cell>
          <cell r="G48" t="e">
            <v>#REF!</v>
          </cell>
          <cell r="H48" t="str">
            <v>0010</v>
          </cell>
          <cell r="I48" t="str">
            <v>General</v>
          </cell>
          <cell r="J48" t="str">
            <v>Office of the Public Defender</v>
          </cell>
          <cell r="K48">
            <v>36584278</v>
          </cell>
          <cell r="L48">
            <v>19.75</v>
          </cell>
          <cell r="M48">
            <v>2350752</v>
          </cell>
          <cell r="N48">
            <v>0</v>
          </cell>
        </row>
        <row r="49">
          <cell r="B49" t="str">
            <v>0914</v>
          </cell>
          <cell r="C49">
            <v>46</v>
          </cell>
          <cell r="D49" t="str">
            <v>90</v>
          </cell>
          <cell r="E49" t="str">
            <v>LSJ</v>
          </cell>
          <cell r="F49" t="str">
            <v>N</v>
          </cell>
          <cell r="G49" t="e">
            <v>#REF!</v>
          </cell>
          <cell r="H49" t="str">
            <v>0016</v>
          </cell>
          <cell r="I49" t="str">
            <v>Inmate Welfare</v>
          </cell>
          <cell r="J49" t="str">
            <v>Inmate Welfare - Adult</v>
          </cell>
          <cell r="K49">
            <v>922144</v>
          </cell>
          <cell r="L49">
            <v>0</v>
          </cell>
          <cell r="M49">
            <v>900000</v>
          </cell>
          <cell r="N49">
            <v>0</v>
          </cell>
        </row>
        <row r="50">
          <cell r="B50" t="str">
            <v>0915</v>
          </cell>
          <cell r="C50">
            <v>47</v>
          </cell>
          <cell r="D50" t="str">
            <v>90</v>
          </cell>
          <cell r="E50" t="str">
            <v>LSJ</v>
          </cell>
          <cell r="F50" t="str">
            <v>N</v>
          </cell>
          <cell r="G50" t="e">
            <v>#REF!</v>
          </cell>
          <cell r="H50" t="str">
            <v>0016</v>
          </cell>
          <cell r="I50" t="str">
            <v>Inmate Welfare</v>
          </cell>
          <cell r="J50" t="str">
            <v>Inmate Welfare - Juvenile</v>
          </cell>
          <cell r="K50">
            <v>6900</v>
          </cell>
          <cell r="L50">
            <v>0</v>
          </cell>
          <cell r="M50">
            <v>5400</v>
          </cell>
          <cell r="N50">
            <v>0</v>
          </cell>
        </row>
        <row r="51">
          <cell r="B51" t="str">
            <v>0715</v>
          </cell>
          <cell r="C51">
            <v>48</v>
          </cell>
          <cell r="D51" t="str">
            <v>38</v>
          </cell>
          <cell r="E51" t="str">
            <v>PE</v>
          </cell>
          <cell r="F51" t="str">
            <v>N</v>
          </cell>
          <cell r="G51" t="e">
            <v>#REF!</v>
          </cell>
          <cell r="H51" t="str">
            <v>1040</v>
          </cell>
          <cell r="I51" t="str">
            <v>Solid Waste Post-Closure Landfill Maintenance</v>
          </cell>
          <cell r="J51" t="str">
            <v>Solid Waste Post-Closure Landfill Maintenance</v>
          </cell>
          <cell r="K51">
            <v>3781330</v>
          </cell>
          <cell r="L51">
            <v>1</v>
          </cell>
          <cell r="M51">
            <v>203140</v>
          </cell>
          <cell r="N51">
            <v>0</v>
          </cell>
        </row>
        <row r="52">
          <cell r="B52" t="str">
            <v>0740</v>
          </cell>
          <cell r="C52">
            <v>49</v>
          </cell>
          <cell r="D52" t="str">
            <v>38</v>
          </cell>
          <cell r="E52" t="str">
            <v>PE</v>
          </cell>
          <cell r="F52" t="str">
            <v>N</v>
          </cell>
          <cell r="G52" t="e">
            <v>#REF!</v>
          </cell>
          <cell r="H52" t="str">
            <v>1050</v>
          </cell>
          <cell r="I52" t="str">
            <v>River Improvement</v>
          </cell>
          <cell r="J52" t="str">
            <v>River Improvement</v>
          </cell>
          <cell r="K52">
            <v>15000</v>
          </cell>
          <cell r="L52">
            <v>0</v>
          </cell>
          <cell r="M52">
            <v>15000</v>
          </cell>
          <cell r="N52">
            <v>0</v>
          </cell>
        </row>
        <row r="53">
          <cell r="B53" t="str">
            <v>0480</v>
          </cell>
          <cell r="C53">
            <v>50</v>
          </cell>
          <cell r="D53" t="str">
            <v>93</v>
          </cell>
          <cell r="E53" t="str">
            <v>HHS</v>
          </cell>
          <cell r="F53" t="str">
            <v>N</v>
          </cell>
          <cell r="G53" t="e">
            <v>#REF!</v>
          </cell>
          <cell r="H53" t="str">
            <v>1060</v>
          </cell>
          <cell r="I53" t="str">
            <v>Veterans Relief  Services</v>
          </cell>
          <cell r="J53" t="str">
            <v>Veterans Services</v>
          </cell>
          <cell r="K53">
            <v>2757755</v>
          </cell>
          <cell r="L53">
            <v>9</v>
          </cell>
          <cell r="M53">
            <v>2748100</v>
          </cell>
          <cell r="N53">
            <v>0</v>
          </cell>
        </row>
        <row r="54">
          <cell r="B54" t="str">
            <v>0920</v>
          </cell>
          <cell r="C54">
            <v>51</v>
          </cell>
          <cell r="D54" t="str">
            <v>93</v>
          </cell>
          <cell r="E54" t="str">
            <v>HHS</v>
          </cell>
          <cell r="F54" t="str">
            <v>N</v>
          </cell>
          <cell r="G54" t="e">
            <v>#REF!</v>
          </cell>
          <cell r="H54" t="str">
            <v>1070</v>
          </cell>
          <cell r="I54" t="str">
            <v>Developmental Disabilities</v>
          </cell>
          <cell r="J54" t="str">
            <v>Developmental Disabilities</v>
          </cell>
          <cell r="K54">
            <v>26546146</v>
          </cell>
          <cell r="L54">
            <v>16</v>
          </cell>
          <cell r="M54">
            <v>25817889</v>
          </cell>
          <cell r="N54">
            <v>0</v>
          </cell>
        </row>
        <row r="55">
          <cell r="B55" t="str">
            <v>0935</v>
          </cell>
          <cell r="C55">
            <v>52</v>
          </cell>
          <cell r="D55" t="str">
            <v>93</v>
          </cell>
          <cell r="E55" t="str">
            <v>HHS</v>
          </cell>
          <cell r="F55" t="str">
            <v>N</v>
          </cell>
          <cell r="G55" t="e">
            <v>#REF!</v>
          </cell>
          <cell r="H55" t="str">
            <v>1070</v>
          </cell>
          <cell r="I55" t="str">
            <v>Developmental Disabilities</v>
          </cell>
          <cell r="J55" t="str">
            <v>Community and Human Services Administration</v>
          </cell>
          <cell r="K55">
            <v>2764043</v>
          </cell>
          <cell r="L55">
            <v>14</v>
          </cell>
          <cell r="M55">
            <v>2344808</v>
          </cell>
          <cell r="N55">
            <v>0</v>
          </cell>
        </row>
        <row r="56">
          <cell r="B56" t="str">
            <v>0471</v>
          </cell>
          <cell r="C56">
            <v>53</v>
          </cell>
          <cell r="D56" t="str">
            <v>40</v>
          </cell>
          <cell r="E56" t="str">
            <v>GG</v>
          </cell>
          <cell r="F56" t="str">
            <v>N</v>
          </cell>
          <cell r="G56" t="e">
            <v>#REF!</v>
          </cell>
          <cell r="H56" t="str">
            <v>1090</v>
          </cell>
          <cell r="I56" t="str">
            <v>Recorder's Operation and Maintenance</v>
          </cell>
          <cell r="J56" t="str">
            <v>Recorder's Operation and Maintenance</v>
          </cell>
          <cell r="K56">
            <v>2740240</v>
          </cell>
          <cell r="L56">
            <v>8.5</v>
          </cell>
          <cell r="M56">
            <v>1804944</v>
          </cell>
          <cell r="N56">
            <v>2</v>
          </cell>
        </row>
        <row r="57">
          <cell r="B57" t="str">
            <v>0431</v>
          </cell>
          <cell r="C57">
            <v>54</v>
          </cell>
          <cell r="D57" t="str">
            <v>40</v>
          </cell>
          <cell r="E57" t="str">
            <v>LSJ</v>
          </cell>
          <cell r="F57" t="str">
            <v>N</v>
          </cell>
          <cell r="G57" t="e">
            <v>#REF!</v>
          </cell>
          <cell r="H57" t="str">
            <v>1110</v>
          </cell>
          <cell r="I57" t="str">
            <v>E-911</v>
          </cell>
          <cell r="J57" t="str">
            <v>Enhanced-911</v>
          </cell>
          <cell r="K57">
            <v>24531785</v>
          </cell>
          <cell r="L57">
            <v>11</v>
          </cell>
          <cell r="M57">
            <v>18118969</v>
          </cell>
          <cell r="N57">
            <v>0</v>
          </cell>
        </row>
        <row r="58">
          <cell r="B58" t="str">
            <v>0924</v>
          </cell>
          <cell r="C58">
            <v>55</v>
          </cell>
          <cell r="D58" t="str">
            <v>93</v>
          </cell>
          <cell r="E58" t="str">
            <v>HHS</v>
          </cell>
          <cell r="F58" t="str">
            <v>N</v>
          </cell>
          <cell r="G58" t="e">
            <v>#REF!</v>
          </cell>
          <cell r="H58" t="str">
            <v>1120</v>
          </cell>
          <cell r="I58" t="str">
            <v>Mental Health</v>
          </cell>
          <cell r="J58" t="str">
            <v>MHCADS - Mental Health</v>
          </cell>
          <cell r="K58">
            <v>181011434</v>
          </cell>
          <cell r="L58">
            <v>96.5</v>
          </cell>
          <cell r="M58">
            <v>182640140</v>
          </cell>
          <cell r="N58">
            <v>8</v>
          </cell>
        </row>
        <row r="59">
          <cell r="B59" t="str">
            <v>0583</v>
          </cell>
          <cell r="C59">
            <v>56</v>
          </cell>
          <cell r="D59" t="str">
            <v>93</v>
          </cell>
          <cell r="E59" t="str">
            <v>HHS</v>
          </cell>
          <cell r="F59" t="str">
            <v>N</v>
          </cell>
          <cell r="G59" t="e">
            <v>#REF!</v>
          </cell>
          <cell r="H59" t="str">
            <v>1135</v>
          </cell>
          <cell r="I59" t="str">
            <v>Mental Illness and Drug Dependency</v>
          </cell>
          <cell r="J59" t="str">
            <v>Judicial Administration MIDD</v>
          </cell>
          <cell r="K59">
            <v>1398333</v>
          </cell>
          <cell r="L59">
            <v>10.5</v>
          </cell>
          <cell r="M59">
            <v>0</v>
          </cell>
          <cell r="N59">
            <v>0</v>
          </cell>
        </row>
        <row r="60">
          <cell r="B60" t="str">
            <v>0688</v>
          </cell>
          <cell r="C60">
            <v>57</v>
          </cell>
          <cell r="D60" t="str">
            <v>93</v>
          </cell>
          <cell r="E60" t="str">
            <v>HHS</v>
          </cell>
          <cell r="F60" t="str">
            <v>N</v>
          </cell>
          <cell r="G60" t="e">
            <v>#REF!</v>
          </cell>
          <cell r="H60" t="str">
            <v>1135</v>
          </cell>
          <cell r="I60" t="str">
            <v>Mental Illness and Drug Dependency</v>
          </cell>
          <cell r="J60" t="str">
            <v>Prosecuting Attorney MIDD</v>
          </cell>
          <cell r="K60">
            <v>889422</v>
          </cell>
          <cell r="L60">
            <v>5.25</v>
          </cell>
          <cell r="M60">
            <v>0</v>
          </cell>
          <cell r="N60">
            <v>0</v>
          </cell>
        </row>
        <row r="61">
          <cell r="B61" t="str">
            <v>0783</v>
          </cell>
          <cell r="C61">
            <v>58</v>
          </cell>
          <cell r="D61" t="str">
            <v>93</v>
          </cell>
          <cell r="E61" t="str">
            <v>HHS</v>
          </cell>
          <cell r="F61" t="str">
            <v>N</v>
          </cell>
          <cell r="G61" t="e">
            <v>#REF!</v>
          </cell>
          <cell r="H61" t="str">
            <v>1135</v>
          </cell>
          <cell r="I61" t="str">
            <v>Mental Illness and Drug Dependency</v>
          </cell>
          <cell r="J61" t="str">
            <v>Superior Court MIDD</v>
          </cell>
          <cell r="K61">
            <v>905358</v>
          </cell>
          <cell r="L61">
            <v>10.199999999999999</v>
          </cell>
          <cell r="M61">
            <v>0</v>
          </cell>
          <cell r="N61">
            <v>0</v>
          </cell>
        </row>
        <row r="62">
          <cell r="B62" t="str">
            <v>0883</v>
          </cell>
          <cell r="C62">
            <v>59</v>
          </cell>
          <cell r="D62" t="str">
            <v>93</v>
          </cell>
          <cell r="E62" t="str">
            <v>HHS</v>
          </cell>
          <cell r="F62" t="str">
            <v>N</v>
          </cell>
          <cell r="G62" t="e">
            <v>#REF!</v>
          </cell>
          <cell r="H62" t="str">
            <v>1135</v>
          </cell>
          <cell r="I62" t="str">
            <v>Mental Illness and Drug Dependency</v>
          </cell>
          <cell r="J62" t="str">
            <v>Sheriff MIDD</v>
          </cell>
          <cell r="K62">
            <v>182033</v>
          </cell>
          <cell r="L62">
            <v>2</v>
          </cell>
          <cell r="M62">
            <v>0</v>
          </cell>
          <cell r="N62">
            <v>0</v>
          </cell>
        </row>
        <row r="63">
          <cell r="B63" t="str">
            <v>0983</v>
          </cell>
          <cell r="C63">
            <v>60</v>
          </cell>
          <cell r="D63" t="str">
            <v>93</v>
          </cell>
          <cell r="E63" t="str">
            <v>HHS</v>
          </cell>
          <cell r="F63" t="str">
            <v>N</v>
          </cell>
          <cell r="G63" t="e">
            <v>#REF!</v>
          </cell>
          <cell r="H63" t="str">
            <v>1135</v>
          </cell>
          <cell r="I63" t="str">
            <v>Mental Illness and Drug Dependency</v>
          </cell>
          <cell r="J63" t="str">
            <v>Office of Public Defender MIDD</v>
          </cell>
          <cell r="K63">
            <v>1377967</v>
          </cell>
          <cell r="L63">
            <v>0</v>
          </cell>
          <cell r="M63">
            <v>0</v>
          </cell>
          <cell r="N63">
            <v>0</v>
          </cell>
        </row>
        <row r="64">
          <cell r="B64" t="str">
            <v>0984</v>
          </cell>
          <cell r="C64">
            <v>61</v>
          </cell>
          <cell r="D64" t="str">
            <v>93</v>
          </cell>
          <cell r="E64" t="str">
            <v>HHS</v>
          </cell>
          <cell r="F64" t="str">
            <v>N</v>
          </cell>
          <cell r="G64" t="e">
            <v>#REF!</v>
          </cell>
          <cell r="H64" t="str">
            <v>1135</v>
          </cell>
          <cell r="I64" t="str">
            <v>Mental Illness and Drug Dependency</v>
          </cell>
          <cell r="J64" t="str">
            <v>District Court MIDD</v>
          </cell>
          <cell r="K64">
            <v>615115</v>
          </cell>
          <cell r="L64">
            <v>4.3</v>
          </cell>
          <cell r="M64">
            <v>0</v>
          </cell>
          <cell r="N64">
            <v>0</v>
          </cell>
        </row>
        <row r="65">
          <cell r="B65" t="str">
            <v>0985</v>
          </cell>
          <cell r="C65">
            <v>62</v>
          </cell>
          <cell r="D65" t="str">
            <v>93</v>
          </cell>
          <cell r="E65" t="str">
            <v>HHS</v>
          </cell>
          <cell r="F65" t="str">
            <v>N</v>
          </cell>
          <cell r="G65" t="e">
            <v>#REF!</v>
          </cell>
          <cell r="H65" t="str">
            <v>1135</v>
          </cell>
          <cell r="I65" t="str">
            <v>Mental Illness and Drug Dependency</v>
          </cell>
          <cell r="J65" t="str">
            <v>Adult and Juvenile Detention MIDD</v>
          </cell>
          <cell r="K65">
            <v>406000</v>
          </cell>
          <cell r="L65">
            <v>0</v>
          </cell>
          <cell r="M65">
            <v>0</v>
          </cell>
          <cell r="N65">
            <v>0</v>
          </cell>
        </row>
        <row r="66">
          <cell r="B66" t="str">
            <v>0986</v>
          </cell>
          <cell r="C66">
            <v>63</v>
          </cell>
          <cell r="D66" t="str">
            <v>93</v>
          </cell>
          <cell r="E66" t="str">
            <v>HHS</v>
          </cell>
          <cell r="F66" t="str">
            <v>N</v>
          </cell>
          <cell r="G66" t="e">
            <v>#REF!</v>
          </cell>
          <cell r="H66" t="str">
            <v>1135</v>
          </cell>
          <cell r="I66" t="str">
            <v>Mental Illness and Drug Dependency</v>
          </cell>
          <cell r="J66" t="str">
            <v>Jail Health Services MIDD</v>
          </cell>
          <cell r="K66">
            <v>3107147</v>
          </cell>
          <cell r="L66">
            <v>18.850000000000001</v>
          </cell>
          <cell r="M66">
            <v>0</v>
          </cell>
          <cell r="N66">
            <v>0</v>
          </cell>
        </row>
        <row r="67">
          <cell r="B67" t="str">
            <v>0987</v>
          </cell>
          <cell r="C67">
            <v>64</v>
          </cell>
          <cell r="D67" t="str">
            <v>93</v>
          </cell>
          <cell r="E67" t="str">
            <v>HHS</v>
          </cell>
          <cell r="F67" t="str">
            <v>N</v>
          </cell>
          <cell r="G67" t="e">
            <v>#REF!</v>
          </cell>
          <cell r="H67" t="str">
            <v>1135</v>
          </cell>
          <cell r="I67" t="str">
            <v>Mental Illness and Drug Dependency</v>
          </cell>
          <cell r="J67" t="str">
            <v>Mental Health and Substance Abuse MIDD</v>
          </cell>
          <cell r="K67">
            <v>4894018</v>
          </cell>
          <cell r="L67">
            <v>1.9</v>
          </cell>
          <cell r="M67">
            <v>0</v>
          </cell>
          <cell r="N67">
            <v>0</v>
          </cell>
        </row>
        <row r="68">
          <cell r="B68" t="str">
            <v>0990</v>
          </cell>
          <cell r="C68">
            <v>65</v>
          </cell>
          <cell r="D68" t="str">
            <v>93</v>
          </cell>
          <cell r="E68" t="str">
            <v>HHS</v>
          </cell>
          <cell r="F68" t="str">
            <v>N</v>
          </cell>
          <cell r="G68" t="e">
            <v>#REF!</v>
          </cell>
          <cell r="H68" t="str">
            <v>1135</v>
          </cell>
          <cell r="I68" t="str">
            <v>Mental Illness and Drug Dependency</v>
          </cell>
          <cell r="J68" t="str">
            <v>Mental Illness and Drug Dependency Fund</v>
          </cell>
          <cell r="K68">
            <v>39827249</v>
          </cell>
          <cell r="L68">
            <v>10.75</v>
          </cell>
          <cell r="M68">
            <v>43500000</v>
          </cell>
          <cell r="N68">
            <v>0</v>
          </cell>
        </row>
        <row r="69">
          <cell r="B69" t="str">
            <v>0117</v>
          </cell>
          <cell r="C69">
            <v>66</v>
          </cell>
          <cell r="D69" t="str">
            <v>93</v>
          </cell>
          <cell r="E69" t="str">
            <v>HHS</v>
          </cell>
          <cell r="F69" t="str">
            <v>N</v>
          </cell>
          <cell r="G69" t="e">
            <v>#REF!</v>
          </cell>
          <cell r="H69" t="str">
            <v>1141</v>
          </cell>
          <cell r="I69" t="str">
            <v>Veterans and Family Levy</v>
          </cell>
          <cell r="J69" t="str">
            <v>Veterans and Family Levy</v>
          </cell>
          <cell r="K69">
            <v>12246661</v>
          </cell>
          <cell r="L69">
            <v>12</v>
          </cell>
          <cell r="M69">
            <v>7650242</v>
          </cell>
          <cell r="N69">
            <v>1</v>
          </cell>
        </row>
        <row r="70">
          <cell r="B70" t="str">
            <v>0118</v>
          </cell>
          <cell r="C70">
            <v>67</v>
          </cell>
          <cell r="D70" t="str">
            <v>93</v>
          </cell>
          <cell r="E70" t="str">
            <v>HHS</v>
          </cell>
          <cell r="F70" t="str">
            <v>N</v>
          </cell>
          <cell r="G70" t="e">
            <v>#REF!</v>
          </cell>
          <cell r="H70" t="str">
            <v>1142</v>
          </cell>
          <cell r="I70" t="str">
            <v>Human Services Levy</v>
          </cell>
          <cell r="J70" t="str">
            <v>Human Services Levy</v>
          </cell>
          <cell r="K70">
            <v>14158636</v>
          </cell>
          <cell r="L70">
            <v>4.5</v>
          </cell>
          <cell r="M70">
            <v>7624629</v>
          </cell>
          <cell r="N70">
            <v>0</v>
          </cell>
        </row>
        <row r="71">
          <cell r="B71" t="str">
            <v>0301</v>
          </cell>
          <cell r="C71">
            <v>68</v>
          </cell>
          <cell r="D71" t="str">
            <v>65</v>
          </cell>
          <cell r="E71" t="str">
            <v>GG</v>
          </cell>
          <cell r="F71" t="str">
            <v>N</v>
          </cell>
          <cell r="G71" t="e">
            <v>#REF!</v>
          </cell>
          <cell r="H71" t="str">
            <v>1170</v>
          </cell>
          <cell r="I71" t="str">
            <v>Arts and Cultural Development</v>
          </cell>
          <cell r="J71" t="str">
            <v>Cultural Development Authority</v>
          </cell>
          <cell r="K71">
            <v>11889836</v>
          </cell>
          <cell r="L71">
            <v>0</v>
          </cell>
          <cell r="M71">
            <v>11889836</v>
          </cell>
          <cell r="N71">
            <v>0</v>
          </cell>
        </row>
        <row r="72">
          <cell r="B72" t="str">
            <v>0830</v>
          </cell>
          <cell r="C72">
            <v>69</v>
          </cell>
          <cell r="D72" t="str">
            <v>80</v>
          </cell>
          <cell r="E72" t="str">
            <v>HHS</v>
          </cell>
          <cell r="F72" t="str">
            <v>N</v>
          </cell>
          <cell r="G72" t="e">
            <v>#REF!</v>
          </cell>
          <cell r="H72" t="str">
            <v>1190</v>
          </cell>
          <cell r="I72" t="str">
            <v>Emergency Medical Services</v>
          </cell>
          <cell r="J72" t="str">
            <v>Emergency Medical Services</v>
          </cell>
          <cell r="K72">
            <v>67594788</v>
          </cell>
          <cell r="L72">
            <v>119.99</v>
          </cell>
          <cell r="M72">
            <v>63599001</v>
          </cell>
          <cell r="N72">
            <v>0.5</v>
          </cell>
        </row>
        <row r="73">
          <cell r="B73" t="str">
            <v>0741</v>
          </cell>
          <cell r="C73">
            <v>70</v>
          </cell>
          <cell r="D73" t="str">
            <v>38</v>
          </cell>
          <cell r="E73" t="str">
            <v>PE</v>
          </cell>
          <cell r="F73" t="str">
            <v>N</v>
          </cell>
          <cell r="G73" t="e">
            <v>#REF!</v>
          </cell>
          <cell r="H73" t="str">
            <v>1210</v>
          </cell>
          <cell r="I73" t="str">
            <v>Water and Land Resources Shared Services</v>
          </cell>
          <cell r="J73" t="str">
            <v>Water and Land Resources Shared Services</v>
          </cell>
          <cell r="K73">
            <v>27917627</v>
          </cell>
          <cell r="L73">
            <v>184.12</v>
          </cell>
          <cell r="M73">
            <v>27799962</v>
          </cell>
          <cell r="N73">
            <v>2</v>
          </cell>
        </row>
        <row r="74">
          <cell r="B74" t="str">
            <v>0845</v>
          </cell>
          <cell r="C74">
            <v>71</v>
          </cell>
          <cell r="D74" t="str">
            <v>38</v>
          </cell>
          <cell r="E74" t="str">
            <v>PE</v>
          </cell>
          <cell r="F74" t="str">
            <v>N</v>
          </cell>
          <cell r="G74" t="e">
            <v>#REF!</v>
          </cell>
          <cell r="H74" t="str">
            <v>1211</v>
          </cell>
          <cell r="I74" t="str">
            <v>Surface Water Management Local Drainage Services</v>
          </cell>
          <cell r="J74" t="str">
            <v>Surface Water Management Local Drainage Services</v>
          </cell>
          <cell r="K74">
            <v>22836887</v>
          </cell>
          <cell r="L74">
            <v>105.4</v>
          </cell>
          <cell r="M74">
            <v>22900541</v>
          </cell>
          <cell r="N74">
            <v>2</v>
          </cell>
        </row>
        <row r="75">
          <cell r="B75" t="str">
            <v>0208</v>
          </cell>
          <cell r="C75">
            <v>72</v>
          </cell>
          <cell r="D75" t="str">
            <v>20</v>
          </cell>
          <cell r="E75" t="str">
            <v>LSJ</v>
          </cell>
          <cell r="F75" t="str">
            <v>N</v>
          </cell>
          <cell r="G75" t="e">
            <v>#REF!</v>
          </cell>
          <cell r="H75" t="str">
            <v>1220</v>
          </cell>
          <cell r="I75" t="str">
            <v>AFIS</v>
          </cell>
          <cell r="J75" t="str">
            <v>Automated Fingerprint Identification System</v>
          </cell>
          <cell r="K75">
            <v>19401389</v>
          </cell>
          <cell r="L75">
            <v>96</v>
          </cell>
          <cell r="M75">
            <v>15638357</v>
          </cell>
          <cell r="N75">
            <v>5</v>
          </cell>
        </row>
        <row r="76">
          <cell r="B76" t="str">
            <v>0506</v>
          </cell>
          <cell r="C76">
            <v>73</v>
          </cell>
          <cell r="D76" t="str">
            <v>65</v>
          </cell>
          <cell r="E76" t="str">
            <v>GG</v>
          </cell>
          <cell r="F76" t="str">
            <v>N</v>
          </cell>
          <cell r="G76" t="e">
            <v>#REF!</v>
          </cell>
          <cell r="H76" t="str">
            <v>1240</v>
          </cell>
          <cell r="I76" t="str">
            <v>Citizen Counselor Network</v>
          </cell>
          <cell r="J76" t="str">
            <v>Citizen Counselor Network</v>
          </cell>
          <cell r="K76">
            <v>132933</v>
          </cell>
          <cell r="L76">
            <v>1.1000000000000001</v>
          </cell>
          <cell r="M76">
            <v>118554</v>
          </cell>
          <cell r="N76">
            <v>0</v>
          </cell>
        </row>
        <row r="77">
          <cell r="B77" t="str">
            <v>0960</v>
          </cell>
          <cell r="C77">
            <v>74</v>
          </cell>
          <cell r="D77" t="str">
            <v>93</v>
          </cell>
          <cell r="E77" t="str">
            <v>HHS</v>
          </cell>
          <cell r="F77" t="str">
            <v>N</v>
          </cell>
          <cell r="G77" t="e">
            <v>#REF!</v>
          </cell>
          <cell r="H77" t="str">
            <v>1260</v>
          </cell>
          <cell r="I77" t="str">
            <v>Alcoholism and Substance Abuse Services</v>
          </cell>
          <cell r="J77" t="str">
            <v>MHCADS - Alcoholism and Substance Abuse</v>
          </cell>
          <cell r="K77">
            <v>28273723</v>
          </cell>
          <cell r="L77">
            <v>40.9</v>
          </cell>
          <cell r="M77">
            <v>28292132</v>
          </cell>
          <cell r="N77">
            <v>0</v>
          </cell>
        </row>
        <row r="78">
          <cell r="B78" t="str">
            <v>0860</v>
          </cell>
          <cell r="C78">
            <v>75</v>
          </cell>
          <cell r="D78" t="str">
            <v>80</v>
          </cell>
          <cell r="E78" t="str">
            <v>HHS</v>
          </cell>
          <cell r="F78" t="str">
            <v>N</v>
          </cell>
          <cell r="G78" t="e">
            <v>#REF!</v>
          </cell>
          <cell r="H78" t="str">
            <v>1280</v>
          </cell>
          <cell r="I78" t="str">
            <v>Local Hazardous Waste</v>
          </cell>
          <cell r="J78" t="str">
            <v>Local Hazardous Waste</v>
          </cell>
          <cell r="K78">
            <v>14293130</v>
          </cell>
          <cell r="L78">
            <v>0</v>
          </cell>
          <cell r="M78">
            <v>12416760</v>
          </cell>
          <cell r="N78">
            <v>0</v>
          </cell>
        </row>
        <row r="79">
          <cell r="B79" t="str">
            <v>0355</v>
          </cell>
          <cell r="C79">
            <v>76</v>
          </cell>
          <cell r="D79" t="str">
            <v>38</v>
          </cell>
          <cell r="E79" t="str">
            <v>PE</v>
          </cell>
          <cell r="F79" t="str">
            <v>N</v>
          </cell>
          <cell r="G79" t="e">
            <v>#REF!</v>
          </cell>
          <cell r="H79" t="str">
            <v>1290</v>
          </cell>
          <cell r="I79" t="str">
            <v>Youth Sports Facilities Grant</v>
          </cell>
          <cell r="J79" t="str">
            <v>Youth Sports Facilities Grants</v>
          </cell>
          <cell r="K79">
            <v>615352</v>
          </cell>
          <cell r="L79">
            <v>1</v>
          </cell>
          <cell r="M79">
            <v>712230</v>
          </cell>
          <cell r="N79">
            <v>0</v>
          </cell>
        </row>
        <row r="80">
          <cell r="B80" t="str">
            <v>0384</v>
          </cell>
          <cell r="C80">
            <v>77</v>
          </cell>
          <cell r="D80" t="str">
            <v>38</v>
          </cell>
          <cell r="E80" t="str">
            <v>PE</v>
          </cell>
          <cell r="F80" t="str">
            <v>N</v>
          </cell>
          <cell r="G80" t="e">
            <v>#REF!</v>
          </cell>
          <cell r="H80" t="str">
            <v>1311</v>
          </cell>
          <cell r="I80" t="str">
            <v>Noxious Weed</v>
          </cell>
          <cell r="J80" t="str">
            <v>Noxious Weed Control Program</v>
          </cell>
          <cell r="K80">
            <v>1699095</v>
          </cell>
          <cell r="L80">
            <v>12.84</v>
          </cell>
          <cell r="M80">
            <v>1792390</v>
          </cell>
          <cell r="N80">
            <v>0</v>
          </cell>
        </row>
        <row r="81">
          <cell r="B81" t="str">
            <v>0325</v>
          </cell>
          <cell r="C81">
            <v>78</v>
          </cell>
          <cell r="D81" t="str">
            <v>32</v>
          </cell>
          <cell r="E81" t="str">
            <v>PE</v>
          </cell>
          <cell r="F81" t="str">
            <v>N</v>
          </cell>
          <cell r="G81" t="e">
            <v>#REF!</v>
          </cell>
          <cell r="H81" t="str">
            <v>1340</v>
          </cell>
          <cell r="I81" t="str">
            <v>Development and Environmental Services</v>
          </cell>
          <cell r="J81" t="str">
            <v>Development and Environmental Services</v>
          </cell>
          <cell r="K81">
            <v>24193985</v>
          </cell>
          <cell r="L81">
            <v>172.5</v>
          </cell>
          <cell r="M81">
            <v>24532326</v>
          </cell>
          <cell r="N81">
            <v>4</v>
          </cell>
        </row>
        <row r="82">
          <cell r="B82" t="str">
            <v>0505</v>
          </cell>
          <cell r="C82">
            <v>79</v>
          </cell>
          <cell r="D82" t="str">
            <v>65</v>
          </cell>
          <cell r="E82" t="str">
            <v>PE</v>
          </cell>
          <cell r="F82" t="str">
            <v>N</v>
          </cell>
          <cell r="G82" t="e">
            <v>#REF!</v>
          </cell>
          <cell r="H82" t="str">
            <v>1344</v>
          </cell>
          <cell r="I82" t="str">
            <v>Tiger Mountain Community Fund Reserve Account</v>
          </cell>
          <cell r="J82" t="str">
            <v>Tiger Mountain Lawsuit Settlement</v>
          </cell>
          <cell r="K82">
            <v>20000</v>
          </cell>
          <cell r="L82">
            <v>0</v>
          </cell>
          <cell r="M82">
            <v>0</v>
          </cell>
          <cell r="N82">
            <v>0</v>
          </cell>
        </row>
        <row r="83">
          <cell r="B83" t="str">
            <v>0091</v>
          </cell>
          <cell r="C83">
            <v>80</v>
          </cell>
          <cell r="D83" t="str">
            <v>65</v>
          </cell>
          <cell r="E83" t="str">
            <v>OTHER</v>
          </cell>
          <cell r="F83" t="str">
            <v>N</v>
          </cell>
          <cell r="G83" t="e">
            <v>#REF!</v>
          </cell>
          <cell r="H83" t="str">
            <v>1391</v>
          </cell>
          <cell r="I83" t="str">
            <v>Risk Abatement I</v>
          </cell>
          <cell r="J83" t="str">
            <v>OMB/Duncan/Roberts Lawsuit Administration</v>
          </cell>
          <cell r="K83">
            <v>243059</v>
          </cell>
          <cell r="L83">
            <v>0</v>
          </cell>
          <cell r="M83">
            <v>0</v>
          </cell>
          <cell r="N83">
            <v>0</v>
          </cell>
        </row>
        <row r="84">
          <cell r="B84" t="str">
            <v>0904</v>
          </cell>
          <cell r="C84">
            <v>81</v>
          </cell>
          <cell r="D84" t="str">
            <v>65</v>
          </cell>
          <cell r="E84" t="str">
            <v>OTHER</v>
          </cell>
          <cell r="F84" t="str">
            <v>N</v>
          </cell>
          <cell r="G84" t="e">
            <v>#REF!</v>
          </cell>
          <cell r="H84" t="str">
            <v>1396</v>
          </cell>
          <cell r="I84" t="str">
            <v>Risk Abatement/2006 Fund</v>
          </cell>
          <cell r="J84" t="str">
            <v>OMB/2006 Fund</v>
          </cell>
          <cell r="K84">
            <v>500000</v>
          </cell>
          <cell r="L84">
            <v>0</v>
          </cell>
          <cell r="M84">
            <v>200000</v>
          </cell>
          <cell r="N84">
            <v>0</v>
          </cell>
        </row>
        <row r="85">
          <cell r="B85" t="str">
            <v>0887</v>
          </cell>
          <cell r="C85">
            <v>82</v>
          </cell>
          <cell r="D85" t="str">
            <v>93</v>
          </cell>
          <cell r="E85" t="str">
            <v>OTHER</v>
          </cell>
          <cell r="F85" t="str">
            <v>N</v>
          </cell>
          <cell r="G85" t="e">
            <v>#REF!</v>
          </cell>
          <cell r="H85" t="str">
            <v>1421</v>
          </cell>
          <cell r="I85" t="str">
            <v>Children and Family Services</v>
          </cell>
          <cell r="J85" t="str">
            <v>Children and Family Services Transfers to Community and Human Services</v>
          </cell>
          <cell r="K85">
            <v>1626371</v>
          </cell>
          <cell r="L85">
            <v>0</v>
          </cell>
          <cell r="M85">
            <v>0</v>
          </cell>
          <cell r="N85">
            <v>0</v>
          </cell>
        </row>
        <row r="86">
          <cell r="B86" t="str">
            <v>0888</v>
          </cell>
          <cell r="C86">
            <v>83</v>
          </cell>
          <cell r="D86" t="str">
            <v>93</v>
          </cell>
          <cell r="E86" t="str">
            <v>HHS</v>
          </cell>
          <cell r="F86" t="str">
            <v>N</v>
          </cell>
          <cell r="G86" t="e">
            <v>#REF!</v>
          </cell>
          <cell r="H86" t="str">
            <v>1421</v>
          </cell>
          <cell r="I86" t="str">
            <v>Children and Family Services</v>
          </cell>
          <cell r="J86" t="str">
            <v>Children and Family Services Community Services - Operating</v>
          </cell>
          <cell r="K86">
            <v>4228257</v>
          </cell>
          <cell r="L86">
            <v>16.5</v>
          </cell>
          <cell r="M86">
            <v>1269500</v>
          </cell>
          <cell r="N86">
            <v>0</v>
          </cell>
        </row>
        <row r="87">
          <cell r="B87" t="str">
            <v>0640</v>
          </cell>
          <cell r="C87">
            <v>84</v>
          </cell>
          <cell r="D87" t="str">
            <v>38</v>
          </cell>
          <cell r="E87" t="str">
            <v>PE</v>
          </cell>
          <cell r="F87" t="str">
            <v>N</v>
          </cell>
          <cell r="G87" t="e">
            <v>#REF!</v>
          </cell>
          <cell r="H87" t="str">
            <v>1451</v>
          </cell>
          <cell r="I87" t="str">
            <v>Parks Operating Levy</v>
          </cell>
          <cell r="J87" t="str">
            <v>Parks and Recreation</v>
          </cell>
          <cell r="K87">
            <v>26563640</v>
          </cell>
          <cell r="L87">
            <v>165.82</v>
          </cell>
          <cell r="M87">
            <v>25674038</v>
          </cell>
          <cell r="N87">
            <v>0</v>
          </cell>
        </row>
        <row r="88">
          <cell r="B88" t="str">
            <v>0641</v>
          </cell>
          <cell r="C88">
            <v>85</v>
          </cell>
          <cell r="D88" t="str">
            <v>38</v>
          </cell>
          <cell r="E88" t="str">
            <v>PE</v>
          </cell>
          <cell r="F88" t="str">
            <v>N</v>
          </cell>
          <cell r="G88" t="e">
            <v>#REF!</v>
          </cell>
          <cell r="H88" t="str">
            <v>1452</v>
          </cell>
          <cell r="I88" t="str">
            <v>Open Space Trails and Zoo Levy</v>
          </cell>
          <cell r="J88" t="str">
            <v>Expansion Levy</v>
          </cell>
          <cell r="K88">
            <v>18424234</v>
          </cell>
          <cell r="L88">
            <v>0</v>
          </cell>
          <cell r="M88">
            <v>18409439</v>
          </cell>
          <cell r="N88">
            <v>0</v>
          </cell>
        </row>
        <row r="89">
          <cell r="B89" t="str">
            <v>0561</v>
          </cell>
          <cell r="C89">
            <v>86</v>
          </cell>
          <cell r="D89" t="str">
            <v>38</v>
          </cell>
          <cell r="E89" t="str">
            <v>PE</v>
          </cell>
          <cell r="F89" t="str">
            <v>N</v>
          </cell>
          <cell r="G89" t="e">
            <v>#REF!</v>
          </cell>
          <cell r="H89" t="str">
            <v>1561</v>
          </cell>
          <cell r="I89" t="str">
            <v>King County Flood Control Contract</v>
          </cell>
          <cell r="J89" t="str">
            <v>King County Flood Control Contract</v>
          </cell>
          <cell r="K89">
            <v>6414163</v>
          </cell>
          <cell r="L89">
            <v>34</v>
          </cell>
          <cell r="M89">
            <v>6414163</v>
          </cell>
          <cell r="N89">
            <v>0</v>
          </cell>
        </row>
        <row r="90">
          <cell r="B90" t="str">
            <v>0800</v>
          </cell>
          <cell r="C90">
            <v>87</v>
          </cell>
          <cell r="D90" t="str">
            <v>80</v>
          </cell>
          <cell r="E90" t="str">
            <v>HHS</v>
          </cell>
          <cell r="F90" t="str">
            <v>N</v>
          </cell>
          <cell r="G90" t="e">
            <v>#REF!</v>
          </cell>
          <cell r="H90" t="str">
            <v>1800</v>
          </cell>
          <cell r="I90" t="str">
            <v>Public Health</v>
          </cell>
          <cell r="J90" t="str">
            <v>Public Health</v>
          </cell>
          <cell r="K90">
            <v>190380446</v>
          </cell>
          <cell r="L90">
            <v>1233</v>
          </cell>
          <cell r="M90">
            <v>190380446</v>
          </cell>
          <cell r="N90">
            <v>16.13</v>
          </cell>
        </row>
        <row r="91">
          <cell r="B91" t="str">
            <v>0810</v>
          </cell>
          <cell r="C91">
            <v>88</v>
          </cell>
          <cell r="D91" t="str">
            <v>80</v>
          </cell>
          <cell r="E91" t="str">
            <v>HHS</v>
          </cell>
          <cell r="F91" t="str">
            <v>N</v>
          </cell>
          <cell r="G91" t="e">
            <v>#REF!</v>
          </cell>
          <cell r="H91" t="str">
            <v>1800</v>
          </cell>
          <cell r="I91" t="str">
            <v>Public Health</v>
          </cell>
          <cell r="J91" t="str">
            <v>Medical Examiner</v>
          </cell>
          <cell r="K91">
            <v>4461662</v>
          </cell>
          <cell r="L91">
            <v>26.59</v>
          </cell>
          <cell r="M91">
            <v>4461662</v>
          </cell>
          <cell r="N91">
            <v>0</v>
          </cell>
        </row>
        <row r="92">
          <cell r="B92" t="str">
            <v>0760</v>
          </cell>
          <cell r="C92">
            <v>89</v>
          </cell>
          <cell r="D92" t="str">
            <v>38</v>
          </cell>
          <cell r="E92" t="str">
            <v>PE</v>
          </cell>
          <cell r="F92" t="str">
            <v>N</v>
          </cell>
          <cell r="G92" t="e">
            <v>#REF!</v>
          </cell>
          <cell r="H92" t="str">
            <v>1820</v>
          </cell>
          <cell r="I92" t="str">
            <v>Inter-County River Improvement</v>
          </cell>
          <cell r="J92" t="str">
            <v>Inter-County River Improvement</v>
          </cell>
          <cell r="K92">
            <v>50000</v>
          </cell>
          <cell r="L92">
            <v>0</v>
          </cell>
          <cell r="M92">
            <v>50000</v>
          </cell>
          <cell r="N92">
            <v>0</v>
          </cell>
        </row>
        <row r="93">
          <cell r="B93" t="str">
            <v>2140</v>
          </cell>
          <cell r="C93">
            <v>90</v>
          </cell>
          <cell r="D93" t="str">
            <v>2140</v>
          </cell>
          <cell r="E93" t="str">
            <v>GG</v>
          </cell>
          <cell r="F93" t="str">
            <v>N</v>
          </cell>
          <cell r="G93" t="e">
            <v>#REF!</v>
          </cell>
          <cell r="H93" t="str">
            <v>2140</v>
          </cell>
          <cell r="I93" t="str">
            <v>Grants</v>
          </cell>
          <cell r="J93" t="str">
            <v>Grants</v>
          </cell>
          <cell r="K93">
            <v>32213670</v>
          </cell>
          <cell r="L93">
            <v>73.8</v>
          </cell>
          <cell r="M93">
            <v>32213670</v>
          </cell>
          <cell r="N93">
            <v>6</v>
          </cell>
        </row>
        <row r="94">
          <cell r="B94" t="str">
            <v>0517</v>
          </cell>
          <cell r="C94">
            <v>91</v>
          </cell>
          <cell r="D94" t="str">
            <v>2140</v>
          </cell>
          <cell r="E94" t="str">
            <v>GG</v>
          </cell>
          <cell r="F94" t="str">
            <v>N</v>
          </cell>
          <cell r="G94" t="e">
            <v>#REF!</v>
          </cell>
          <cell r="H94" t="str">
            <v>2163</v>
          </cell>
          <cell r="I94" t="str">
            <v>Grant Tier 1</v>
          </cell>
          <cell r="J94" t="str">
            <v>2009 ARRA Byrne Justice Assistance Grant</v>
          </cell>
          <cell r="K94">
            <v>1179446</v>
          </cell>
          <cell r="L94">
            <v>0</v>
          </cell>
          <cell r="M94">
            <v>1179446</v>
          </cell>
          <cell r="N94">
            <v>0</v>
          </cell>
        </row>
        <row r="95">
          <cell r="B95" t="str">
            <v>0518</v>
          </cell>
          <cell r="C95">
            <v>92</v>
          </cell>
          <cell r="D95" t="str">
            <v>2140</v>
          </cell>
          <cell r="E95" t="str">
            <v>GG</v>
          </cell>
          <cell r="F95" t="str">
            <v>N</v>
          </cell>
          <cell r="G95" t="e">
            <v>#REF!</v>
          </cell>
          <cell r="H95" t="str">
            <v>2164</v>
          </cell>
          <cell r="I95" t="str">
            <v>2009 ARRA Byrne Justice Assistance Grant</v>
          </cell>
          <cell r="J95" t="str">
            <v>Byrne Justice Assistance FFY09 Grant</v>
          </cell>
          <cell r="K95">
            <v>279502</v>
          </cell>
          <cell r="L95">
            <v>0</v>
          </cell>
          <cell r="M95">
            <v>279502</v>
          </cell>
          <cell r="N95">
            <v>0</v>
          </cell>
        </row>
        <row r="96">
          <cell r="B96" t="str">
            <v>0936</v>
          </cell>
          <cell r="C96">
            <v>93</v>
          </cell>
          <cell r="D96" t="str">
            <v>93</v>
          </cell>
          <cell r="E96" t="str">
            <v>HHS</v>
          </cell>
          <cell r="F96" t="str">
            <v>N</v>
          </cell>
          <cell r="G96" t="e">
            <v>#REF!</v>
          </cell>
          <cell r="H96" t="str">
            <v>2240</v>
          </cell>
          <cell r="I96" t="str">
            <v>Work Training</v>
          </cell>
          <cell r="J96" t="str">
            <v>Work Training Program</v>
          </cell>
          <cell r="K96">
            <v>11999042</v>
          </cell>
          <cell r="L96">
            <v>55.78</v>
          </cell>
          <cell r="M96">
            <v>11607039</v>
          </cell>
          <cell r="N96">
            <v>5</v>
          </cell>
        </row>
        <row r="97">
          <cell r="B97" t="str">
            <v>0350</v>
          </cell>
          <cell r="C97">
            <v>94</v>
          </cell>
          <cell r="D97" t="str">
            <v>93</v>
          </cell>
          <cell r="E97" t="str">
            <v>HHS</v>
          </cell>
          <cell r="F97" t="str">
            <v>N</v>
          </cell>
          <cell r="G97" t="e">
            <v>#REF!</v>
          </cell>
          <cell r="H97" t="str">
            <v>2460</v>
          </cell>
          <cell r="I97" t="str">
            <v>Federal Housing and Community Development</v>
          </cell>
          <cell r="J97" t="str">
            <v>Federal Housing and Community Development</v>
          </cell>
          <cell r="K97">
            <v>21155241</v>
          </cell>
          <cell r="L97">
            <v>34.5</v>
          </cell>
          <cell r="M97">
            <v>21155241</v>
          </cell>
          <cell r="N97">
            <v>0.5</v>
          </cell>
        </row>
        <row r="98">
          <cell r="B98" t="str">
            <v>0381</v>
          </cell>
          <cell r="C98">
            <v>95</v>
          </cell>
          <cell r="D98" t="str">
            <v>38</v>
          </cell>
          <cell r="E98" t="str">
            <v>PE</v>
          </cell>
          <cell r="F98" t="str">
            <v>N</v>
          </cell>
          <cell r="G98" t="e">
            <v>#REF!</v>
          </cell>
          <cell r="H98" t="str">
            <v>4040</v>
          </cell>
          <cell r="I98" t="str">
            <v>Solid Waste</v>
          </cell>
          <cell r="J98" t="str">
            <v>Natural Resources and Parks Administration</v>
          </cell>
          <cell r="K98">
            <v>6075700</v>
          </cell>
          <cell r="L98">
            <v>34.6</v>
          </cell>
          <cell r="M98">
            <v>6075700</v>
          </cell>
          <cell r="N98">
            <v>0</v>
          </cell>
        </row>
        <row r="99">
          <cell r="B99" t="str">
            <v>0720</v>
          </cell>
          <cell r="C99">
            <v>96</v>
          </cell>
          <cell r="D99" t="str">
            <v>38</v>
          </cell>
          <cell r="E99" t="str">
            <v>PE</v>
          </cell>
          <cell r="F99" t="str">
            <v>N</v>
          </cell>
          <cell r="G99" t="e">
            <v>#REF!</v>
          </cell>
          <cell r="H99" t="str">
            <v>4040</v>
          </cell>
          <cell r="I99" t="str">
            <v>Solid Waste</v>
          </cell>
          <cell r="J99" t="str">
            <v xml:space="preserve">Solid Waste </v>
          </cell>
          <cell r="K99">
            <v>93385594</v>
          </cell>
          <cell r="L99">
            <v>401.72</v>
          </cell>
          <cell r="M99">
            <v>87013976</v>
          </cell>
          <cell r="N99">
            <v>4</v>
          </cell>
        </row>
        <row r="100">
          <cell r="B100" t="str">
            <v>0213</v>
          </cell>
          <cell r="C100">
            <v>97</v>
          </cell>
          <cell r="D100" t="str">
            <v>40</v>
          </cell>
          <cell r="E100" t="str">
            <v>LSJ</v>
          </cell>
          <cell r="F100" t="str">
            <v>N</v>
          </cell>
          <cell r="G100" t="e">
            <v>#REF!</v>
          </cell>
          <cell r="H100" t="str">
            <v>4501</v>
          </cell>
          <cell r="I100" t="str">
            <v>Radio Communications Operations</v>
          </cell>
          <cell r="J100" t="str">
            <v>Radio Communication Services (800 MHz)</v>
          </cell>
          <cell r="K100">
            <v>2888969</v>
          </cell>
          <cell r="L100">
            <v>14</v>
          </cell>
          <cell r="M100">
            <v>3465647</v>
          </cell>
          <cell r="N100">
            <v>0</v>
          </cell>
        </row>
        <row r="101">
          <cell r="B101" t="str">
            <v>0490</v>
          </cell>
          <cell r="C101">
            <v>98</v>
          </cell>
          <cell r="D101" t="str">
            <v>11</v>
          </cell>
          <cell r="E101" t="str">
            <v>GG</v>
          </cell>
          <cell r="F101" t="str">
            <v>N</v>
          </cell>
          <cell r="G101" t="e">
            <v>#REF!</v>
          </cell>
          <cell r="H101" t="str">
            <v>4531</v>
          </cell>
          <cell r="I101" t="str">
            <v>I-NET Operations</v>
          </cell>
          <cell r="J101" t="str">
            <v>I-Net Operations</v>
          </cell>
          <cell r="K101">
            <v>3381257</v>
          </cell>
          <cell r="L101">
            <v>8</v>
          </cell>
          <cell r="M101">
            <v>2999146</v>
          </cell>
          <cell r="N101">
            <v>0</v>
          </cell>
        </row>
        <row r="102">
          <cell r="B102" t="str">
            <v>4000M</v>
          </cell>
          <cell r="C102">
            <v>99</v>
          </cell>
          <cell r="D102" t="str">
            <v>38</v>
          </cell>
          <cell r="E102" t="str">
            <v>PE</v>
          </cell>
          <cell r="F102" t="str">
            <v>N</v>
          </cell>
          <cell r="G102" t="e">
            <v>#REF!</v>
          </cell>
          <cell r="H102" t="str">
            <v>4610</v>
          </cell>
          <cell r="I102" t="str">
            <v>Water Quality</v>
          </cell>
          <cell r="J102" t="str">
            <v>Wastewater Treatment</v>
          </cell>
          <cell r="K102">
            <v>109858272</v>
          </cell>
          <cell r="L102">
            <v>597.70000000000005</v>
          </cell>
          <cell r="M102">
            <v>329159706</v>
          </cell>
          <cell r="N102">
            <v>33</v>
          </cell>
        </row>
        <row r="103">
          <cell r="B103" t="str">
            <v>0666</v>
          </cell>
          <cell r="C103">
            <v>100</v>
          </cell>
          <cell r="D103" t="str">
            <v>40</v>
          </cell>
          <cell r="E103" t="str">
            <v>GG</v>
          </cell>
          <cell r="F103" t="str">
            <v>N</v>
          </cell>
          <cell r="G103" t="e">
            <v>#REF!</v>
          </cell>
          <cell r="H103" t="str">
            <v>5420</v>
          </cell>
          <cell r="I103" t="str">
            <v>Safety and Workers Compensation</v>
          </cell>
          <cell r="J103" t="str">
            <v>Safety and Claims Management</v>
          </cell>
          <cell r="K103">
            <v>35685728</v>
          </cell>
          <cell r="L103">
            <v>29</v>
          </cell>
          <cell r="M103">
            <v>41568460</v>
          </cell>
          <cell r="N103">
            <v>0</v>
          </cell>
        </row>
        <row r="104">
          <cell r="B104" t="str">
            <v>0138</v>
          </cell>
          <cell r="C104">
            <v>101</v>
          </cell>
          <cell r="D104" t="str">
            <v>40</v>
          </cell>
          <cell r="E104" t="str">
            <v>GG</v>
          </cell>
          <cell r="F104" t="str">
            <v>N</v>
          </cell>
          <cell r="G104" t="e">
            <v>#REF!</v>
          </cell>
          <cell r="H104" t="str">
            <v>5450</v>
          </cell>
          <cell r="I104" t="str">
            <v>Financial Services</v>
          </cell>
          <cell r="J104" t="str">
            <v>Finance and Business Operations</v>
          </cell>
          <cell r="K104">
            <v>30332464</v>
          </cell>
          <cell r="L104">
            <v>198.5</v>
          </cell>
          <cell r="M104">
            <v>29163749</v>
          </cell>
          <cell r="N104">
            <v>0.5</v>
          </cell>
        </row>
        <row r="105">
          <cell r="B105" t="str">
            <v>0023</v>
          </cell>
          <cell r="C105">
            <v>102</v>
          </cell>
          <cell r="D105" t="str">
            <v>40</v>
          </cell>
          <cell r="E105" t="str">
            <v>GG</v>
          </cell>
          <cell r="F105" t="str">
            <v>N</v>
          </cell>
          <cell r="G105" t="e">
            <v>#REF!</v>
          </cell>
          <cell r="H105" t="str">
            <v>5461</v>
          </cell>
          <cell r="I105" t="str">
            <v>DES IT Equipment Replacement</v>
          </cell>
          <cell r="J105" t="str">
            <v>DES Equipment Replacement</v>
          </cell>
          <cell r="K105">
            <v>710474</v>
          </cell>
          <cell r="L105">
            <v>0</v>
          </cell>
          <cell r="M105">
            <v>593165</v>
          </cell>
          <cell r="N105">
            <v>0</v>
          </cell>
        </row>
        <row r="106">
          <cell r="B106" t="str">
            <v>1550M</v>
          </cell>
          <cell r="C106">
            <v>103</v>
          </cell>
          <cell r="D106" t="str">
            <v>11</v>
          </cell>
          <cell r="E106" t="str">
            <v>GG</v>
          </cell>
          <cell r="F106" t="str">
            <v>N</v>
          </cell>
          <cell r="G106" t="e">
            <v>#REF!</v>
          </cell>
          <cell r="H106" t="str">
            <v>5471</v>
          </cell>
          <cell r="I106" t="str">
            <v>Information Resource Management</v>
          </cell>
          <cell r="J106" t="str">
            <v>Office of Information Resource Management</v>
          </cell>
          <cell r="K106">
            <v>6198129</v>
          </cell>
          <cell r="L106">
            <v>27</v>
          </cell>
          <cell r="M106">
            <v>5730073</v>
          </cell>
          <cell r="N106">
            <v>1</v>
          </cell>
        </row>
        <row r="107">
          <cell r="B107" t="str">
            <v>3180M</v>
          </cell>
          <cell r="C107">
            <v>104</v>
          </cell>
          <cell r="D107" t="str">
            <v>38</v>
          </cell>
          <cell r="E107" t="str">
            <v>PE</v>
          </cell>
          <cell r="F107" t="str">
            <v>N</v>
          </cell>
          <cell r="G107" t="e">
            <v>#REF!</v>
          </cell>
          <cell r="H107" t="str">
            <v>5481</v>
          </cell>
          <cell r="I107" t="str">
            <v>Geographic Information Systems (GIS)</v>
          </cell>
          <cell r="J107" t="str">
            <v>Geographic Information Systems</v>
          </cell>
          <cell r="K107">
            <v>4382631</v>
          </cell>
          <cell r="L107">
            <v>29</v>
          </cell>
          <cell r="M107">
            <v>4618700</v>
          </cell>
          <cell r="N107">
            <v>1</v>
          </cell>
        </row>
        <row r="108">
          <cell r="B108" t="str">
            <v>0429</v>
          </cell>
          <cell r="C108">
            <v>105</v>
          </cell>
          <cell r="D108" t="str">
            <v>40</v>
          </cell>
          <cell r="E108" t="str">
            <v>GG</v>
          </cell>
          <cell r="F108" t="str">
            <v>N</v>
          </cell>
          <cell r="G108" t="e">
            <v>#REF!</v>
          </cell>
          <cell r="H108" t="str">
            <v>5500</v>
          </cell>
          <cell r="I108" t="str">
            <v>Employee Benefits</v>
          </cell>
          <cell r="J108" t="str">
            <v>Employee Benefits</v>
          </cell>
          <cell r="K108">
            <v>221694435</v>
          </cell>
          <cell r="L108">
            <v>13</v>
          </cell>
          <cell r="M108">
            <v>217100305</v>
          </cell>
          <cell r="N108">
            <v>0</v>
          </cell>
        </row>
        <row r="109">
          <cell r="B109" t="str">
            <v>0601</v>
          </cell>
          <cell r="C109">
            <v>106</v>
          </cell>
          <cell r="D109" t="str">
            <v>40</v>
          </cell>
          <cell r="E109" t="str">
            <v>GG</v>
          </cell>
          <cell r="F109" t="str">
            <v>N</v>
          </cell>
          <cell r="G109" t="e">
            <v>#REF!</v>
          </cell>
          <cell r="H109" t="str">
            <v>5511</v>
          </cell>
          <cell r="I109" t="str">
            <v>Facilities Management - Internal Service</v>
          </cell>
          <cell r="J109" t="str">
            <v>Facilities Management Internal Service</v>
          </cell>
          <cell r="K109">
            <v>47177643</v>
          </cell>
          <cell r="L109">
            <v>336.51</v>
          </cell>
          <cell r="M109">
            <v>46319848</v>
          </cell>
          <cell r="N109">
            <v>0</v>
          </cell>
        </row>
        <row r="110">
          <cell r="B110" t="str">
            <v>0154</v>
          </cell>
          <cell r="C110">
            <v>107</v>
          </cell>
          <cell r="D110" t="str">
            <v>40</v>
          </cell>
          <cell r="E110" t="str">
            <v>GG</v>
          </cell>
          <cell r="F110" t="str">
            <v>N</v>
          </cell>
          <cell r="G110" t="e">
            <v>#REF!</v>
          </cell>
          <cell r="H110" t="str">
            <v>5520</v>
          </cell>
          <cell r="I110" t="str">
            <v>Insurance</v>
          </cell>
          <cell r="J110" t="str">
            <v>Risk Management</v>
          </cell>
          <cell r="K110">
            <v>25917173</v>
          </cell>
          <cell r="L110">
            <v>22</v>
          </cell>
          <cell r="M110">
            <v>24829632</v>
          </cell>
          <cell r="N110">
            <v>0</v>
          </cell>
        </row>
        <row r="111">
          <cell r="B111" t="str">
            <v>0432</v>
          </cell>
          <cell r="C111">
            <v>108</v>
          </cell>
          <cell r="D111" t="str">
            <v>11</v>
          </cell>
          <cell r="E111" t="str">
            <v>GG</v>
          </cell>
          <cell r="F111" t="str">
            <v>N</v>
          </cell>
          <cell r="G111" t="e">
            <v>#REF!</v>
          </cell>
          <cell r="H111" t="str">
            <v>5531</v>
          </cell>
          <cell r="I111" t="str">
            <v>Data  Processing</v>
          </cell>
          <cell r="J111" t="str">
            <v>OIRM--Technology Services</v>
          </cell>
          <cell r="K111">
            <v>27499996</v>
          </cell>
          <cell r="L111">
            <v>120</v>
          </cell>
          <cell r="M111">
            <v>27723854</v>
          </cell>
          <cell r="N111">
            <v>2</v>
          </cell>
        </row>
        <row r="112">
          <cell r="B112" t="str">
            <v>0433</v>
          </cell>
          <cell r="C112">
            <v>109</v>
          </cell>
          <cell r="D112" t="str">
            <v>11</v>
          </cell>
          <cell r="E112" t="str">
            <v>GG</v>
          </cell>
          <cell r="F112" t="str">
            <v>N</v>
          </cell>
          <cell r="G112" t="e">
            <v>#REF!</v>
          </cell>
          <cell r="H112" t="str">
            <v>5532</v>
          </cell>
          <cell r="I112" t="str">
            <v>Telecommunication</v>
          </cell>
          <cell r="J112" t="str">
            <v>OIRM--Telecommunications</v>
          </cell>
          <cell r="K112">
            <v>2593582</v>
          </cell>
          <cell r="L112">
            <v>8</v>
          </cell>
          <cell r="M112">
            <v>2082037</v>
          </cell>
          <cell r="N112">
            <v>0</v>
          </cell>
        </row>
        <row r="113">
          <cell r="B113" t="str">
            <v>0415</v>
          </cell>
          <cell r="C113">
            <v>110</v>
          </cell>
          <cell r="D113" t="str">
            <v>40</v>
          </cell>
          <cell r="E113" t="str">
            <v>GG</v>
          </cell>
          <cell r="F113" t="str">
            <v>N</v>
          </cell>
          <cell r="G113" t="e">
            <v>#REF!</v>
          </cell>
          <cell r="H113" t="str">
            <v>5600</v>
          </cell>
          <cell r="I113" t="str">
            <v>Printing and Graphic Arts Services</v>
          </cell>
          <cell r="J113" t="str">
            <v>Printing and Graphic Arts</v>
          </cell>
          <cell r="K113">
            <v>105000</v>
          </cell>
          <cell r="L113">
            <v>0</v>
          </cell>
          <cell r="M113">
            <v>1097643</v>
          </cell>
          <cell r="N113">
            <v>0</v>
          </cell>
        </row>
        <row r="114">
          <cell r="B114" t="str">
            <v>0465</v>
          </cell>
          <cell r="C114">
            <v>111</v>
          </cell>
          <cell r="D114" t="str">
            <v>800</v>
          </cell>
          <cell r="E114" t="str">
            <v>DS</v>
          </cell>
          <cell r="F114" t="str">
            <v>N</v>
          </cell>
          <cell r="G114" t="e">
            <v>#REF!</v>
          </cell>
          <cell r="H114" t="str">
            <v>8400</v>
          </cell>
          <cell r="I114" t="str">
            <v>Limited G.O. Bond Redemption</v>
          </cell>
          <cell r="J114" t="str">
            <v>Limited G.O. Bond Redemption</v>
          </cell>
          <cell r="K114">
            <v>161518519</v>
          </cell>
          <cell r="L114">
            <v>0</v>
          </cell>
          <cell r="M114">
            <v>160099914</v>
          </cell>
          <cell r="N114">
            <v>0</v>
          </cell>
        </row>
        <row r="115">
          <cell r="B115" t="str">
            <v>0466</v>
          </cell>
          <cell r="C115">
            <v>112</v>
          </cell>
          <cell r="D115" t="str">
            <v>800</v>
          </cell>
          <cell r="E115" t="str">
            <v>DS</v>
          </cell>
          <cell r="F115" t="str">
            <v>N</v>
          </cell>
          <cell r="G115" t="e">
            <v>#REF!</v>
          </cell>
          <cell r="H115" t="str">
            <v>8500</v>
          </cell>
          <cell r="I115" t="str">
            <v>Unlimited G.O. Bond Redemption</v>
          </cell>
          <cell r="J115" t="str">
            <v>Unlimited G.O. Bond Redemption</v>
          </cell>
          <cell r="K115">
            <v>24774477</v>
          </cell>
          <cell r="L115">
            <v>0</v>
          </cell>
          <cell r="M115">
            <v>24576350</v>
          </cell>
          <cell r="N115">
            <v>0</v>
          </cell>
        </row>
        <row r="116">
          <cell r="B116" t="str">
            <v>0467</v>
          </cell>
          <cell r="C116">
            <v>113</v>
          </cell>
          <cell r="D116" t="str">
            <v>800</v>
          </cell>
          <cell r="E116" t="str">
            <v>DS</v>
          </cell>
          <cell r="F116" t="str">
            <v>N</v>
          </cell>
          <cell r="G116" t="e">
            <v>#REF!</v>
          </cell>
          <cell r="H116" t="str">
            <v>8510</v>
          </cell>
          <cell r="I116" t="str">
            <v>Stadium G.O. Bond Redemption</v>
          </cell>
          <cell r="J116" t="str">
            <v>Stadium G.O. Bond Redemption</v>
          </cell>
          <cell r="K116">
            <v>5732006</v>
          </cell>
          <cell r="L116">
            <v>0</v>
          </cell>
          <cell r="M116">
            <v>1606575</v>
          </cell>
          <cell r="N116">
            <v>0</v>
          </cell>
        </row>
        <row r="117">
          <cell r="B117" t="str">
            <v>4999M</v>
          </cell>
          <cell r="C117">
            <v>114</v>
          </cell>
          <cell r="D117" t="str">
            <v>800</v>
          </cell>
          <cell r="E117" t="str">
            <v>DS</v>
          </cell>
          <cell r="F117" t="str">
            <v>N</v>
          </cell>
          <cell r="G117" t="e">
            <v>#REF!</v>
          </cell>
          <cell r="H117" t="str">
            <v>4610</v>
          </cell>
          <cell r="I117" t="str">
            <v>Water Quality</v>
          </cell>
          <cell r="J117" t="str">
            <v>Wastewater Treatment Debt Service</v>
          </cell>
          <cell r="K117">
            <v>178569346</v>
          </cell>
          <cell r="L117">
            <v>0</v>
          </cell>
          <cell r="M117">
            <v>0</v>
          </cell>
          <cell r="N117">
            <v>0</v>
          </cell>
        </row>
        <row r="118">
          <cell r="B118" t="str">
            <v>3000</v>
          </cell>
          <cell r="C118">
            <v>115</v>
          </cell>
          <cell r="D118" t="str">
            <v>300</v>
          </cell>
          <cell r="E118" t="str">
            <v>CIP</v>
          </cell>
          <cell r="F118" t="str">
            <v>N</v>
          </cell>
          <cell r="G118" t="e">
            <v>#REF!</v>
          </cell>
          <cell r="H118" t="str">
            <v>3000</v>
          </cell>
          <cell r="I118" t="str">
            <v>Capital Improvement Program</v>
          </cell>
          <cell r="J118" t="str">
            <v>General Capital Improvement Programs</v>
          </cell>
          <cell r="K118">
            <v>136043471</v>
          </cell>
          <cell r="L118">
            <v>0</v>
          </cell>
          <cell r="M118">
            <v>136043471</v>
          </cell>
          <cell r="N118">
            <v>0</v>
          </cell>
        </row>
        <row r="119">
          <cell r="B119" t="str">
            <v>3003</v>
          </cell>
          <cell r="C119">
            <v>116</v>
          </cell>
          <cell r="D119" t="str">
            <v>300</v>
          </cell>
          <cell r="E119" t="str">
            <v>CIP</v>
          </cell>
          <cell r="F119" t="str">
            <v>N</v>
          </cell>
          <cell r="G119" t="e">
            <v>#REF!</v>
          </cell>
          <cell r="H119" t="str">
            <v>3000</v>
          </cell>
          <cell r="I119" t="str">
            <v>Capital Improvement Program</v>
          </cell>
          <cell r="J119" t="str">
            <v>Wastewater Treatment Capital Improvement Program</v>
          </cell>
          <cell r="K119">
            <v>96527786</v>
          </cell>
          <cell r="L119">
            <v>0</v>
          </cell>
          <cell r="M119">
            <v>96527786</v>
          </cell>
          <cell r="N119">
            <v>0</v>
          </cell>
        </row>
        <row r="120">
          <cell r="B120" t="str">
            <v>3004</v>
          </cell>
          <cell r="C120">
            <v>117</v>
          </cell>
          <cell r="D120" t="str">
            <v>300</v>
          </cell>
          <cell r="E120" t="str">
            <v>CIP</v>
          </cell>
          <cell r="F120" t="str">
            <v>N</v>
          </cell>
          <cell r="G120" t="e">
            <v>#REF!</v>
          </cell>
          <cell r="H120" t="str">
            <v>3000</v>
          </cell>
          <cell r="I120" t="str">
            <v>Capital Improvement Program</v>
          </cell>
          <cell r="J120" t="str">
            <v>Surface Water Capital Improvement Program</v>
          </cell>
          <cell r="K120">
            <v>9914761</v>
          </cell>
          <cell r="L120">
            <v>0</v>
          </cell>
          <cell r="M120">
            <v>9914761</v>
          </cell>
          <cell r="N120">
            <v>0</v>
          </cell>
        </row>
        <row r="121">
          <cell r="B121" t="str">
            <v>3005</v>
          </cell>
          <cell r="C121">
            <v>118</v>
          </cell>
          <cell r="D121" t="str">
            <v>300</v>
          </cell>
          <cell r="E121" t="str">
            <v>CIP</v>
          </cell>
          <cell r="F121" t="str">
            <v>N</v>
          </cell>
          <cell r="G121" t="e">
            <v>#REF!</v>
          </cell>
          <cell r="H121" t="str">
            <v>3000</v>
          </cell>
          <cell r="I121" t="str">
            <v>Capital Improvement Program</v>
          </cell>
          <cell r="J121" t="str">
            <v>Major Maintenance Capital Improvement Program</v>
          </cell>
          <cell r="K121">
            <v>10286106</v>
          </cell>
          <cell r="L121">
            <v>0</v>
          </cell>
          <cell r="M121">
            <v>10286106</v>
          </cell>
          <cell r="N121">
            <v>0</v>
          </cell>
        </row>
        <row r="122">
          <cell r="B122" t="str">
            <v>3006</v>
          </cell>
          <cell r="C122">
            <v>119</v>
          </cell>
          <cell r="D122" t="str">
            <v>300</v>
          </cell>
          <cell r="E122" t="str">
            <v>CIP</v>
          </cell>
          <cell r="F122" t="str">
            <v>N</v>
          </cell>
          <cell r="G122" t="e">
            <v>#REF!</v>
          </cell>
          <cell r="H122" t="str">
            <v>3000</v>
          </cell>
          <cell r="I122" t="str">
            <v>Capital Improvement Program</v>
          </cell>
          <cell r="J122" t="str">
            <v>Solid Waste Capital Improvement Program</v>
          </cell>
          <cell r="K122">
            <v>54306551</v>
          </cell>
          <cell r="L122">
            <v>0</v>
          </cell>
          <cell r="M122">
            <v>54306551</v>
          </cell>
          <cell r="N122">
            <v>0</v>
          </cell>
        </row>
        <row r="123">
          <cell r="B123" t="str">
            <v>0726</v>
          </cell>
          <cell r="C123">
            <v>120</v>
          </cell>
          <cell r="D123" t="str">
            <v>70</v>
          </cell>
          <cell r="E123" t="str">
            <v>PE</v>
          </cell>
          <cell r="F123" t="str">
            <v>Y</v>
          </cell>
          <cell r="G123" t="e">
            <v>#REF!</v>
          </cell>
          <cell r="H123" t="str">
            <v>1030</v>
          </cell>
          <cell r="I123" t="str">
            <v>Road</v>
          </cell>
          <cell r="J123" t="str">
            <v>Stormwater Decant Program</v>
          </cell>
          <cell r="K123">
            <v>1236737</v>
          </cell>
          <cell r="L123">
            <v>0</v>
          </cell>
          <cell r="M123">
            <v>1530996</v>
          </cell>
          <cell r="N123">
            <v>0</v>
          </cell>
        </row>
        <row r="124">
          <cell r="B124" t="str">
            <v>0730</v>
          </cell>
          <cell r="C124">
            <v>121</v>
          </cell>
          <cell r="D124" t="str">
            <v>70</v>
          </cell>
          <cell r="E124" t="str">
            <v>PE</v>
          </cell>
          <cell r="F124" t="str">
            <v>Y</v>
          </cell>
          <cell r="G124" t="e">
            <v>#REF!</v>
          </cell>
          <cell r="H124" t="str">
            <v>1030</v>
          </cell>
          <cell r="I124" t="str">
            <v>Road</v>
          </cell>
          <cell r="J124" t="str">
            <v>Roads</v>
          </cell>
          <cell r="K124">
            <v>179386288</v>
          </cell>
          <cell r="L124">
            <v>588.54999999999995</v>
          </cell>
          <cell r="M124">
            <v>253723513</v>
          </cell>
          <cell r="N124">
            <v>9.75</v>
          </cell>
        </row>
        <row r="125">
          <cell r="B125" t="str">
            <v>0734</v>
          </cell>
          <cell r="C125">
            <v>122</v>
          </cell>
          <cell r="D125" t="str">
            <v>70</v>
          </cell>
          <cell r="E125" t="str">
            <v>OTHER</v>
          </cell>
          <cell r="F125" t="str">
            <v>Y</v>
          </cell>
          <cell r="G125" t="e">
            <v>#REF!</v>
          </cell>
          <cell r="H125" t="str">
            <v>1030</v>
          </cell>
          <cell r="I125" t="str">
            <v>Road</v>
          </cell>
          <cell r="J125" t="str">
            <v>Roads Construction Transfer</v>
          </cell>
          <cell r="K125">
            <v>72397784</v>
          </cell>
          <cell r="L125">
            <v>0</v>
          </cell>
          <cell r="M125">
            <v>0</v>
          </cell>
          <cell r="N125">
            <v>0</v>
          </cell>
        </row>
        <row r="126">
          <cell r="B126" t="str">
            <v>1460M</v>
          </cell>
          <cell r="C126">
            <v>123</v>
          </cell>
          <cell r="D126" t="str">
            <v>70</v>
          </cell>
          <cell r="E126" t="str">
            <v>PE</v>
          </cell>
          <cell r="F126" t="str">
            <v>Y</v>
          </cell>
          <cell r="G126" t="e">
            <v>#REF!</v>
          </cell>
          <cell r="H126" t="str">
            <v>1590</v>
          </cell>
          <cell r="I126" t="str">
            <v>King County Marine Operations</v>
          </cell>
          <cell r="J126" t="str">
            <v>Marine Division</v>
          </cell>
          <cell r="K126">
            <v>13411416</v>
          </cell>
          <cell r="L126">
            <v>18.96</v>
          </cell>
          <cell r="M126">
            <v>13411416</v>
          </cell>
          <cell r="N126">
            <v>2.0099999999999998</v>
          </cell>
        </row>
        <row r="127">
          <cell r="B127" t="str">
            <v>0710</v>
          </cell>
          <cell r="C127">
            <v>124</v>
          </cell>
          <cell r="D127" t="str">
            <v>70</v>
          </cell>
          <cell r="E127" t="str">
            <v>PE</v>
          </cell>
          <cell r="F127" t="str">
            <v>Y</v>
          </cell>
          <cell r="G127" t="e">
            <v>#REF!</v>
          </cell>
          <cell r="H127" t="str">
            <v>4290</v>
          </cell>
          <cell r="I127" t="str">
            <v>Airport</v>
          </cell>
          <cell r="J127" t="str">
            <v>Airport</v>
          </cell>
          <cell r="K127">
            <v>28170562</v>
          </cell>
          <cell r="L127">
            <v>46</v>
          </cell>
          <cell r="M127">
            <v>35139478</v>
          </cell>
          <cell r="N127">
            <v>0</v>
          </cell>
        </row>
        <row r="128">
          <cell r="B128" t="str">
            <v>0716</v>
          </cell>
          <cell r="C128">
            <v>125</v>
          </cell>
          <cell r="D128" t="str">
            <v>70</v>
          </cell>
          <cell r="E128" t="str">
            <v>OTHER</v>
          </cell>
          <cell r="F128" t="str">
            <v>Y</v>
          </cell>
          <cell r="G128" t="e">
            <v>#REF!</v>
          </cell>
          <cell r="H128" t="str">
            <v>4290</v>
          </cell>
          <cell r="I128" t="str">
            <v>Airport</v>
          </cell>
          <cell r="J128" t="str">
            <v>Airport Construction Transfer</v>
          </cell>
          <cell r="K128">
            <v>8500000</v>
          </cell>
          <cell r="L128">
            <v>0</v>
          </cell>
          <cell r="M128">
            <v>0</v>
          </cell>
          <cell r="N128">
            <v>0</v>
          </cell>
        </row>
        <row r="129">
          <cell r="B129" t="str">
            <v>5000M</v>
          </cell>
          <cell r="C129">
            <v>126</v>
          </cell>
          <cell r="D129" t="str">
            <v>70</v>
          </cell>
          <cell r="E129" t="str">
            <v>PE</v>
          </cell>
          <cell r="F129" t="str">
            <v>Y</v>
          </cell>
          <cell r="G129" t="e">
            <v>#REF!</v>
          </cell>
          <cell r="H129" t="str">
            <v>4640</v>
          </cell>
          <cell r="I129" t="str">
            <v>Public Transportation</v>
          </cell>
          <cell r="J129" t="str">
            <v>Transit</v>
          </cell>
          <cell r="K129">
            <v>1209141888</v>
          </cell>
          <cell r="L129">
            <v>4038.62</v>
          </cell>
          <cell r="M129">
            <v>1114072597</v>
          </cell>
          <cell r="N129">
            <v>23</v>
          </cell>
        </row>
        <row r="130">
          <cell r="B130" t="str">
            <v>5010M</v>
          </cell>
          <cell r="C130">
            <v>127</v>
          </cell>
          <cell r="D130" t="str">
            <v>70</v>
          </cell>
          <cell r="E130" t="str">
            <v>PE</v>
          </cell>
          <cell r="F130" t="str">
            <v>Y</v>
          </cell>
          <cell r="G130" t="e">
            <v>#REF!</v>
          </cell>
          <cell r="H130" t="str">
            <v>4640</v>
          </cell>
          <cell r="I130" t="str">
            <v>Public Transportation</v>
          </cell>
          <cell r="J130" t="str">
            <v>DOT Director's Office</v>
          </cell>
          <cell r="K130">
            <v>27021945</v>
          </cell>
          <cell r="L130">
            <v>92.15</v>
          </cell>
          <cell r="M130">
            <v>6919469</v>
          </cell>
          <cell r="N130">
            <v>0</v>
          </cell>
        </row>
        <row r="131">
          <cell r="B131" t="str">
            <v>5002M</v>
          </cell>
          <cell r="C131">
            <v>128</v>
          </cell>
          <cell r="D131" t="str">
            <v>70</v>
          </cell>
          <cell r="E131" t="str">
            <v>PE</v>
          </cell>
          <cell r="F131" t="str">
            <v>Y</v>
          </cell>
          <cell r="G131" t="e">
            <v>#REF!</v>
          </cell>
          <cell r="H131" t="str">
            <v>4647</v>
          </cell>
          <cell r="I131" t="str">
            <v>Revenue Fleet Replacement</v>
          </cell>
          <cell r="J131" t="str">
            <v>Transit Revenue Vehicle Replacement</v>
          </cell>
          <cell r="K131">
            <v>128374610</v>
          </cell>
          <cell r="L131">
            <v>0</v>
          </cell>
          <cell r="M131">
            <v>68294000</v>
          </cell>
          <cell r="N131">
            <v>0</v>
          </cell>
        </row>
        <row r="132">
          <cell r="B132" t="str">
            <v>0137</v>
          </cell>
          <cell r="C132">
            <v>129</v>
          </cell>
          <cell r="D132" t="str">
            <v>70</v>
          </cell>
          <cell r="E132" t="str">
            <v>PE</v>
          </cell>
          <cell r="F132" t="str">
            <v>Y</v>
          </cell>
          <cell r="G132" t="e">
            <v>#REF!</v>
          </cell>
          <cell r="H132" t="str">
            <v>5441</v>
          </cell>
          <cell r="I132" t="str">
            <v>Water Pollution Control Equipment</v>
          </cell>
          <cell r="J132" t="str">
            <v>Wastewater Equipment Rental and Revolving</v>
          </cell>
          <cell r="K132">
            <v>9385121</v>
          </cell>
          <cell r="L132">
            <v>0</v>
          </cell>
          <cell r="M132">
            <v>5532291</v>
          </cell>
          <cell r="N132">
            <v>0</v>
          </cell>
        </row>
        <row r="133">
          <cell r="B133" t="str">
            <v>0750</v>
          </cell>
          <cell r="C133">
            <v>130</v>
          </cell>
          <cell r="D133" t="str">
            <v>70</v>
          </cell>
          <cell r="E133" t="str">
            <v>PE</v>
          </cell>
          <cell r="F133" t="str">
            <v>H</v>
          </cell>
          <cell r="G133" t="e">
            <v>#REF!</v>
          </cell>
          <cell r="H133" t="str">
            <v>5570</v>
          </cell>
          <cell r="I133" t="str">
            <v>Equipment Rental and Revolving</v>
          </cell>
          <cell r="J133" t="str">
            <v>Equipment Rental and Revolving</v>
          </cell>
          <cell r="K133">
            <v>27224886</v>
          </cell>
          <cell r="L133">
            <v>56</v>
          </cell>
          <cell r="M133">
            <v>24103179</v>
          </cell>
          <cell r="N133">
            <v>0</v>
          </cell>
        </row>
        <row r="134">
          <cell r="B134" t="str">
            <v>0780</v>
          </cell>
          <cell r="C134">
            <v>131</v>
          </cell>
          <cell r="D134" t="str">
            <v>70</v>
          </cell>
          <cell r="E134" t="str">
            <v>PE</v>
          </cell>
          <cell r="F134" t="str">
            <v>H</v>
          </cell>
          <cell r="G134" t="e">
            <v>#REF!</v>
          </cell>
          <cell r="H134" t="str">
            <v>5580</v>
          </cell>
          <cell r="I134" t="str">
            <v>Motor Pool Equipment Rental</v>
          </cell>
          <cell r="J134" t="str">
            <v>Motor Pool Equipment Rental and Revolving</v>
          </cell>
          <cell r="K134">
            <v>25298387</v>
          </cell>
          <cell r="L134">
            <v>19</v>
          </cell>
          <cell r="M134">
            <v>24969359</v>
          </cell>
          <cell r="N134">
            <v>0</v>
          </cell>
        </row>
        <row r="135">
          <cell r="B135" t="str">
            <v>3001</v>
          </cell>
          <cell r="C135">
            <v>132</v>
          </cell>
          <cell r="D135" t="str">
            <v>300</v>
          </cell>
          <cell r="E135" t="str">
            <v>CIP</v>
          </cell>
          <cell r="F135" t="str">
            <v>Y</v>
          </cell>
          <cell r="G135" t="e">
            <v>#REF!</v>
          </cell>
          <cell r="H135" t="str">
            <v>3000</v>
          </cell>
          <cell r="I135" t="str">
            <v>Capital Improvement Program</v>
          </cell>
          <cell r="J135" t="str">
            <v>Roads Capital Improvement Program</v>
          </cell>
          <cell r="K135">
            <v>244727000</v>
          </cell>
          <cell r="L135">
            <v>0</v>
          </cell>
          <cell r="M135">
            <v>244727000</v>
          </cell>
          <cell r="N135">
            <v>0</v>
          </cell>
        </row>
        <row r="136">
          <cell r="B136" t="str">
            <v>3008</v>
          </cell>
          <cell r="C136">
            <v>133</v>
          </cell>
          <cell r="D136" t="str">
            <v>300</v>
          </cell>
          <cell r="E136" t="str">
            <v>CIP</v>
          </cell>
          <cell r="F136" t="str">
            <v>Y</v>
          </cell>
          <cell r="G136" t="e">
            <v>#REF!</v>
          </cell>
          <cell r="H136" t="str">
            <v>3000</v>
          </cell>
          <cell r="I136" t="str">
            <v>Capital Improvement Program</v>
          </cell>
          <cell r="J136" t="str">
            <v>Public Transportation Capital Improvement Program</v>
          </cell>
          <cell r="K136">
            <v>191272217</v>
          </cell>
          <cell r="L136">
            <v>0</v>
          </cell>
          <cell r="M136">
            <v>191272217</v>
          </cell>
          <cell r="N136">
            <v>0</v>
          </cell>
        </row>
        <row r="137">
          <cell r="B137" t="str">
            <v>3007</v>
          </cell>
          <cell r="C137">
            <v>134</v>
          </cell>
          <cell r="D137" t="str">
            <v>300</v>
          </cell>
          <cell r="E137" t="str">
            <v>OTHER</v>
          </cell>
          <cell r="F137" t="str">
            <v>Y</v>
          </cell>
          <cell r="G137" t="e">
            <v>#REF!</v>
          </cell>
          <cell r="H137" t="str">
            <v>3007</v>
          </cell>
          <cell r="I137" t="str">
            <v>Public Transportation Construction</v>
          </cell>
          <cell r="J137" t="str">
            <v>Public Transportation Capital</v>
          </cell>
          <cell r="K137">
            <v>66688412</v>
          </cell>
          <cell r="L137">
            <v>0</v>
          </cell>
          <cell r="M137">
            <v>66688412</v>
          </cell>
          <cell r="N137">
            <v>0</v>
          </cell>
        </row>
      </sheetData>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 CSD (3)"/>
      <sheetName val="DATA Tables"/>
      <sheetName val="Summary"/>
      <sheetName val="data - CSD"/>
      <sheetName val="data - CSD (w2004)"/>
      <sheetName val="Sheet1"/>
    </sheetNames>
    <sheetDataSet>
      <sheetData sheetId="0" refreshError="1"/>
      <sheetData sheetId="1" refreshError="1">
        <row r="37">
          <cell r="A37">
            <v>1</v>
          </cell>
        </row>
        <row r="38">
          <cell r="A38">
            <v>2</v>
          </cell>
        </row>
        <row r="39">
          <cell r="A39">
            <v>3</v>
          </cell>
        </row>
        <row r="40">
          <cell r="A40">
            <v>4</v>
          </cell>
        </row>
        <row r="41">
          <cell r="A41">
            <v>5</v>
          </cell>
        </row>
        <row r="42">
          <cell r="A42">
            <v>6</v>
          </cell>
        </row>
        <row r="43">
          <cell r="A43">
            <v>7</v>
          </cell>
        </row>
        <row r="44">
          <cell r="A44">
            <v>8</v>
          </cell>
        </row>
        <row r="45">
          <cell r="A45">
            <v>9</v>
          </cell>
        </row>
        <row r="46">
          <cell r="A46">
            <v>10</v>
          </cell>
        </row>
      </sheetData>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Forms"/>
      <sheetName val="Form1ApproUnitSummary"/>
      <sheetName val="Form1ApproUnitSummary,Pg2"/>
      <sheetName val="Form1RL"/>
      <sheetName val="Form2ADecisionPackage"/>
      <sheetName val="Form 2B PC-01 HOF CX transfer "/>
      <sheetName val="Form 2B RB-01 Priority Housing"/>
      <sheetName val="Form 2BPC-02"/>
      <sheetName val="Form 2B RB-02  House Bill 1321"/>
      <sheetName val="Form 2B TA-01 Sp Needs Housing"/>
      <sheetName val="Form3A Revenues"/>
      <sheetName val="Form3B-1 CX"/>
      <sheetName val="Form3B-2 Interest"/>
      <sheetName val="Form3B-3 DD"/>
      <sheetName val="Form3B-4 Cred Enh"/>
      <sheetName val="Form3B-5 Vets"/>
      <sheetName val="Form3B-6 Passage Point "/>
      <sheetName val="Form3B-7  2163 Homeless Hsg"/>
      <sheetName val="Form3B-8  2060 Low Income Hsg"/>
      <sheetName val="Form3B - Brooks Village"/>
      <sheetName val="Form3C - State or Other Grants "/>
      <sheetName val="Form3C - Brooks Village"/>
      <sheetName val="Form3DCXTransferDetail"/>
      <sheetName val="Financial Plan"/>
      <sheetName val="2007 Proposed Analysis "/>
      <sheetName val="HOF Admin comparis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 2002"/>
      <sheetName val="0934 PONS REQ "/>
      <sheetName val="Child Care PSQ"/>
      <sheetName val="xwalk"/>
      <sheetName val="Sort by account"/>
      <sheetName val="53000 program"/>
      <sheetName val="CSD"/>
      <sheetName val="Low org sort"/>
      <sheetName val="AdminRpm&amp;5302"/>
      <sheetName val="6-25PSQ"/>
      <sheetName val="6-26remainder"/>
      <sheetName val="2001 total (2)"/>
      <sheetName val="Mailout list"/>
      <sheetName val="Cut Only"/>
      <sheetName val="Remaining vs Cut"/>
      <sheetName val="original TA contracts"/>
      <sheetName val="Framework RFP"/>
      <sheetName val="Proviso"/>
      <sheetName val="WTP Contracts"/>
      <sheetName val="CE Contracts"/>
      <sheetName val="CC Contracts"/>
      <sheetName val="WP Contracts"/>
      <sheetName val="Aging "/>
      <sheetName val="99SCHED"/>
      <sheetName val="98SCHED1"/>
      <sheetName val="YFS Contracts"/>
      <sheetName val="2002 Aging "/>
      <sheetName val="Aging Contracts"/>
      <sheetName val="Housing Contracts"/>
      <sheetName val="2001 total"/>
      <sheetName val="Summary for Doug"/>
      <sheetName val="aging detail "/>
      <sheetName val="housing 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Forms"/>
      <sheetName val="Form1ApproUnitSummary"/>
      <sheetName val="Form1ApproUnitSummary,Page2"/>
      <sheetName val="Form1CL_KTempRequests"/>
      <sheetName val="Form2ADecisionPackage"/>
      <sheetName val="Form2BAdd OTII"/>
      <sheetName val="Form3ARevenues"/>
      <sheetName val="Form3B WTP"/>
      <sheetName val="Form3B DD"/>
      <sheetName val="Form3B MH"/>
      <sheetName val="Form3B Veteran's"/>
      <sheetName val="Form3B H&amp;CD"/>
      <sheetName val="Form3B MH-CADS"/>
      <sheetName val="Form3B Misc Rev (DASAS)"/>
      <sheetName val="Form3B HS Roundtable"/>
      <sheetName val="Form3B CSD"/>
      <sheetName val="Form3DCXTransferDetail"/>
      <sheetName val="Form4TargetRedSummary"/>
      <sheetName val="Form4A Roundtable"/>
      <sheetName val="Form5FinPlan"/>
      <sheetName val="Form5 Fund 107 Fin Plan"/>
      <sheetName val="DD Form5(FinEssbase9-22-00)"/>
      <sheetName val="2001 Final Target Reduc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 ADO DCHS (0935)3.31.09"/>
      <sheetName val="2009 REQ DCHS (0935)6.25.08 Adj"/>
      <sheetName val="09 Budget Allocation Table"/>
      <sheetName val="DCHS 07Tables for 09 Allocation"/>
      <sheetName val="2005 - 2009 DCHS GF Table"/>
      <sheetName val="2009 ADO DCHS (0935)10.22.09"/>
      <sheetName val="2010 Est Form 5 Dept 0935"/>
      <sheetName val="Q3 Form C 10.20 ri"/>
      <sheetName val="2009 ADO DCHS (0935)9.15.09"/>
      <sheetName val="2009 ADO DCHS (0935)9.14.09"/>
      <sheetName val="pp2009 Low Org Alloc Sum ICP"/>
    </sheetNames>
    <sheetDataSet>
      <sheetData sheetId="0" refreshError="1"/>
      <sheetData sheetId="1" refreshError="1"/>
      <sheetData sheetId="2"/>
      <sheetData sheetId="3">
        <row r="2">
          <cell r="E2" t="str">
            <v>2007 51100</v>
          </cell>
          <cell r="I2" t="str">
            <v>2007 53000 (see accounts below)</v>
          </cell>
          <cell r="M2" t="str">
            <v>Total 2007 Expenditures</v>
          </cell>
        </row>
        <row r="3">
          <cell r="E3" t="str">
            <v>$</v>
          </cell>
          <cell r="F3" t="str">
            <v>Adj</v>
          </cell>
          <cell r="G3" t="str">
            <v>Revised $</v>
          </cell>
          <cell r="H3" t="str">
            <v>%</v>
          </cell>
          <cell r="I3" t="str">
            <v>$</v>
          </cell>
          <cell r="J3" t="str">
            <v>Adj</v>
          </cell>
          <cell r="K3" t="str">
            <v>Revised $</v>
          </cell>
          <cell r="L3" t="str">
            <v>%</v>
          </cell>
          <cell r="M3" t="str">
            <v>$</v>
          </cell>
          <cell r="N3" t="str">
            <v>Adj</v>
          </cell>
          <cell r="O3" t="str">
            <v>Revised $</v>
          </cell>
          <cell r="P3" t="str">
            <v>%</v>
          </cell>
        </row>
        <row r="4">
          <cell r="B4" t="str">
            <v>000000010</v>
          </cell>
          <cell r="C4" t="str">
            <v>PUBLIC DEFENSE</v>
          </cell>
          <cell r="D4" t="str">
            <v>0950</v>
          </cell>
          <cell r="E4">
            <v>1112047.77</v>
          </cell>
          <cell r="F4">
            <v>0</v>
          </cell>
          <cell r="G4">
            <v>1112047.77</v>
          </cell>
          <cell r="H4">
            <v>5.4552981543469548E-2</v>
          </cell>
          <cell r="I4">
            <v>36153002.680000007</v>
          </cell>
          <cell r="J4">
            <v>0</v>
          </cell>
          <cell r="K4">
            <v>36153002.680000007</v>
          </cell>
          <cell r="L4">
            <v>0.13266914470922936</v>
          </cell>
          <cell r="M4">
            <v>38559240.550000004</v>
          </cell>
          <cell r="N4">
            <v>0</v>
          </cell>
          <cell r="O4">
            <v>38559240.550000004</v>
          </cell>
          <cell r="P4">
            <v>0.1152876269957865</v>
          </cell>
        </row>
        <row r="5">
          <cell r="B5" t="str">
            <v>000000015</v>
          </cell>
          <cell r="C5" t="str">
            <v>CFSA TRNFRS-COMM SRV DIV</v>
          </cell>
          <cell r="D5" t="str">
            <v>0681</v>
          </cell>
          <cell r="E5">
            <v>1592347.7</v>
          </cell>
          <cell r="F5">
            <v>-149539</v>
          </cell>
          <cell r="G5">
            <v>1442808.7</v>
          </cell>
          <cell r="H5">
            <v>7.07788986275808E-2</v>
          </cell>
          <cell r="I5">
            <v>13523784.209999999</v>
          </cell>
          <cell r="J5">
            <v>-27516</v>
          </cell>
          <cell r="K5">
            <v>13496268.209999999</v>
          </cell>
          <cell r="L5">
            <v>4.9526684575430718E-2</v>
          </cell>
          <cell r="M5">
            <v>16669255.810000001</v>
          </cell>
          <cell r="N5">
            <v>-272140</v>
          </cell>
          <cell r="O5">
            <v>16397115.810000001</v>
          </cell>
          <cell r="P5">
            <v>4.9025461714131024E-2</v>
          </cell>
        </row>
        <row r="6">
          <cell r="B6" t="str">
            <v>000001060</v>
          </cell>
          <cell r="C6" t="str">
            <v>VETERANS SERVICES</v>
          </cell>
          <cell r="D6" t="str">
            <v>0480</v>
          </cell>
          <cell r="E6">
            <v>420998.58</v>
          </cell>
          <cell r="F6">
            <v>0</v>
          </cell>
          <cell r="G6">
            <v>420998.58</v>
          </cell>
          <cell r="H6">
            <v>2.065264495298335E-2</v>
          </cell>
          <cell r="I6">
            <v>1117001.29</v>
          </cell>
          <cell r="J6">
            <v>0</v>
          </cell>
          <cell r="K6">
            <v>1117001.29</v>
          </cell>
          <cell r="L6">
            <v>4.0990123861934739E-3</v>
          </cell>
          <cell r="M6">
            <v>2540869.67</v>
          </cell>
          <cell r="N6">
            <v>0</v>
          </cell>
          <cell r="O6">
            <v>2540869.67</v>
          </cell>
          <cell r="P6">
            <v>7.5969036366269173E-3</v>
          </cell>
        </row>
        <row r="7">
          <cell r="B7" t="str">
            <v>000001070</v>
          </cell>
          <cell r="C7" t="str">
            <v>DEVELOPMENTL DISABILITIES</v>
          </cell>
          <cell r="D7" t="str">
            <v>0920</v>
          </cell>
          <cell r="E7">
            <v>1254265.79</v>
          </cell>
          <cell r="F7">
            <v>0</v>
          </cell>
          <cell r="G7">
            <v>1254265.79</v>
          </cell>
          <cell r="H7">
            <v>6.1529675557440537E-2</v>
          </cell>
          <cell r="I7">
            <v>20469914.860000003</v>
          </cell>
          <cell r="J7">
            <v>0</v>
          </cell>
          <cell r="K7">
            <v>20469914.860000003</v>
          </cell>
          <cell r="L7">
            <v>7.511758071064166E-2</v>
          </cell>
          <cell r="M7">
            <v>23271204.09</v>
          </cell>
          <cell r="N7">
            <v>0</v>
          </cell>
          <cell r="O7">
            <v>23271204.09</v>
          </cell>
          <cell r="P7">
            <v>6.9578183039985753E-2</v>
          </cell>
        </row>
        <row r="8">
          <cell r="B8" t="str">
            <v>000001120</v>
          </cell>
          <cell r="C8" t="str">
            <v>MENTAL HEALTH</v>
          </cell>
          <cell r="D8" t="str">
            <v>0924</v>
          </cell>
          <cell r="E8">
            <v>5831171.1699999999</v>
          </cell>
          <cell r="F8">
            <v>142275.51999999999</v>
          </cell>
          <cell r="G8">
            <v>5973446.6899999995</v>
          </cell>
          <cell r="H8">
            <v>0.2930353675638136</v>
          </cell>
          <cell r="I8">
            <v>90166696.709999964</v>
          </cell>
          <cell r="J8">
            <v>119252.83</v>
          </cell>
          <cell r="K8">
            <v>90285949.539999962</v>
          </cell>
          <cell r="L8">
            <v>0.33131853004726503</v>
          </cell>
          <cell r="M8">
            <v>119606995.71999991</v>
          </cell>
          <cell r="N8">
            <v>330702.67</v>
          </cell>
          <cell r="O8">
            <v>119937698.38999991</v>
          </cell>
          <cell r="P8">
            <v>0.35859971403714413</v>
          </cell>
        </row>
        <row r="9">
          <cell r="B9" t="str">
            <v>000001135</v>
          </cell>
          <cell r="C9" t="str">
            <v>MIDD</v>
          </cell>
          <cell r="D9" t="str">
            <v>0990</v>
          </cell>
          <cell r="E9">
            <v>782124</v>
          </cell>
          <cell r="F9">
            <v>0</v>
          </cell>
          <cell r="G9">
            <v>782124</v>
          </cell>
          <cell r="H9">
            <v>3.8368132455950679E-2</v>
          </cell>
          <cell r="I9">
            <v>50297175</v>
          </cell>
          <cell r="J9">
            <v>0</v>
          </cell>
          <cell r="K9">
            <v>50297175</v>
          </cell>
          <cell r="L9">
            <v>0.18457341559161558</v>
          </cell>
          <cell r="M9">
            <v>52066619</v>
          </cell>
          <cell r="N9">
            <v>0</v>
          </cell>
          <cell r="O9">
            <v>52066619</v>
          </cell>
          <cell r="P9">
            <v>0.15567311141463158</v>
          </cell>
        </row>
        <row r="10">
          <cell r="B10" t="str">
            <v>000001141</v>
          </cell>
          <cell r="C10" t="str">
            <v>VET &amp; FAMILY LEVY</v>
          </cell>
          <cell r="D10" t="str">
            <v>0117</v>
          </cell>
          <cell r="E10">
            <v>261562.63</v>
          </cell>
          <cell r="F10">
            <v>572187.37</v>
          </cell>
          <cell r="G10">
            <v>833750</v>
          </cell>
          <cell r="H10">
            <v>4.0900714509654323E-2</v>
          </cell>
          <cell r="I10">
            <v>837232.09</v>
          </cell>
          <cell r="J10">
            <v>5923330.9100000001</v>
          </cell>
          <cell r="K10">
            <v>6760563</v>
          </cell>
          <cell r="L10">
            <v>2.480895207797057E-2</v>
          </cell>
          <cell r="M10">
            <v>2261962.81</v>
          </cell>
          <cell r="N10">
            <v>6094478.1899999995</v>
          </cell>
          <cell r="O10">
            <v>8356441</v>
          </cell>
          <cell r="P10">
            <v>2.4984782876391404E-2</v>
          </cell>
        </row>
        <row r="11">
          <cell r="B11" t="str">
            <v>000001142</v>
          </cell>
          <cell r="C11" t="str">
            <v>HUMAN SERVICES LEVY</v>
          </cell>
          <cell r="D11" t="str">
            <v>0118</v>
          </cell>
          <cell r="E11">
            <v>76432.289999999994</v>
          </cell>
          <cell r="F11">
            <v>234984.71000000002</v>
          </cell>
          <cell r="G11">
            <v>311417</v>
          </cell>
          <cell r="H11">
            <v>1.5276974885101074E-2</v>
          </cell>
          <cell r="I11">
            <v>115193.74</v>
          </cell>
          <cell r="J11">
            <v>7331663.2599999998</v>
          </cell>
          <cell r="K11">
            <v>7446857</v>
          </cell>
          <cell r="L11">
            <v>2.7327416140416071E-2</v>
          </cell>
          <cell r="M11">
            <v>612342.43999999994</v>
          </cell>
          <cell r="N11">
            <v>7574425.5600000005</v>
          </cell>
          <cell r="O11">
            <v>8186768</v>
          </cell>
          <cell r="P11">
            <v>2.4477480417726769E-2</v>
          </cell>
        </row>
        <row r="12">
          <cell r="B12" t="str">
            <v>000001260</v>
          </cell>
          <cell r="C12" t="str">
            <v>DCHS-DASAS</v>
          </cell>
          <cell r="D12" t="str">
            <v>0960</v>
          </cell>
          <cell r="E12">
            <v>2360154.66</v>
          </cell>
          <cell r="F12">
            <v>0</v>
          </cell>
          <cell r="G12">
            <v>2360154.66</v>
          </cell>
          <cell r="H12">
            <v>0.11578052407471097</v>
          </cell>
          <cell r="I12">
            <v>17975326.960000001</v>
          </cell>
          <cell r="J12">
            <v>0</v>
          </cell>
          <cell r="K12">
            <v>17975326.960000001</v>
          </cell>
          <cell r="L12">
            <v>6.5963297011874963E-2</v>
          </cell>
          <cell r="M12">
            <v>24211046.589999963</v>
          </cell>
          <cell r="N12">
            <v>0</v>
          </cell>
          <cell r="O12">
            <v>24211046.589999963</v>
          </cell>
          <cell r="P12">
            <v>7.2388202377225611E-2</v>
          </cell>
        </row>
        <row r="13">
          <cell r="B13" t="str">
            <v>000002140</v>
          </cell>
          <cell r="C13" t="str">
            <v>HUMAN SERVICES/214 GRANTS</v>
          </cell>
          <cell r="D13" t="str">
            <v>0924</v>
          </cell>
          <cell r="E13">
            <v>142275.51999999999</v>
          </cell>
          <cell r="F13">
            <v>-142275.51999999999</v>
          </cell>
          <cell r="G13">
            <v>0</v>
          </cell>
          <cell r="H13">
            <v>0</v>
          </cell>
          <cell r="I13">
            <v>119252.83</v>
          </cell>
          <cell r="J13">
            <v>-119252.83</v>
          </cell>
          <cell r="K13">
            <v>0</v>
          </cell>
          <cell r="L13">
            <v>0</v>
          </cell>
          <cell r="M13">
            <v>330702.67</v>
          </cell>
          <cell r="N13">
            <v>-330702.67</v>
          </cell>
          <cell r="O13">
            <v>0</v>
          </cell>
          <cell r="P13">
            <v>0</v>
          </cell>
        </row>
        <row r="14">
          <cell r="D14" t="str">
            <v>0933</v>
          </cell>
          <cell r="E14">
            <v>0</v>
          </cell>
          <cell r="F14">
            <v>0</v>
          </cell>
          <cell r="G14">
            <v>0</v>
          </cell>
          <cell r="H14">
            <v>0</v>
          </cell>
          <cell r="I14">
            <v>0</v>
          </cell>
          <cell r="J14">
            <v>0</v>
          </cell>
          <cell r="K14">
            <v>0</v>
          </cell>
          <cell r="L14">
            <v>0</v>
          </cell>
          <cell r="M14">
            <v>0</v>
          </cell>
          <cell r="N14">
            <v>0</v>
          </cell>
          <cell r="O14">
            <v>0</v>
          </cell>
          <cell r="P14">
            <v>0</v>
          </cell>
        </row>
        <row r="15">
          <cell r="C15" t="str">
            <v>PUBLIC DEFENSE/214 GRANTS</v>
          </cell>
          <cell r="D15" t="str">
            <v>0953</v>
          </cell>
          <cell r="E15">
            <v>31547.39</v>
          </cell>
          <cell r="F15">
            <v>0</v>
          </cell>
          <cell r="G15">
            <v>31547.39</v>
          </cell>
          <cell r="H15">
            <v>1.5475991507223072E-3</v>
          </cell>
          <cell r="I15">
            <v>591000.9</v>
          </cell>
          <cell r="J15">
            <v>0</v>
          </cell>
          <cell r="K15">
            <v>591000.9</v>
          </cell>
          <cell r="L15">
            <v>2.1687710041512044E-3</v>
          </cell>
          <cell r="M15">
            <v>643172.32999999996</v>
          </cell>
          <cell r="N15">
            <v>0</v>
          </cell>
          <cell r="O15">
            <v>643172.32999999996</v>
          </cell>
          <cell r="P15">
            <v>1.9230101687013358E-3</v>
          </cell>
        </row>
        <row r="16">
          <cell r="B16" t="str">
            <v>000002240</v>
          </cell>
          <cell r="C16" t="str">
            <v>YOUTH EMPLOYMENT</v>
          </cell>
          <cell r="D16" t="str">
            <v>0936</v>
          </cell>
          <cell r="E16">
            <v>2209792.63</v>
          </cell>
          <cell r="F16">
            <v>0</v>
          </cell>
          <cell r="G16">
            <v>2209792.63</v>
          </cell>
          <cell r="H16">
            <v>0.10840431482478943</v>
          </cell>
          <cell r="I16">
            <v>586947.86</v>
          </cell>
          <cell r="J16">
            <v>0</v>
          </cell>
          <cell r="K16">
            <v>586947.86</v>
          </cell>
          <cell r="L16">
            <v>2.1538977347015892E-3</v>
          </cell>
          <cell r="M16">
            <v>5184859.76</v>
          </cell>
          <cell r="N16">
            <v>0</v>
          </cell>
          <cell r="O16">
            <v>5184859.76</v>
          </cell>
          <cell r="P16">
            <v>1.5502125288521613E-2</v>
          </cell>
        </row>
        <row r="17">
          <cell r="B17" t="str">
            <v>000002241</v>
          </cell>
          <cell r="C17" t="str">
            <v>DISPLACED WKR PROG ADMIN</v>
          </cell>
          <cell r="D17" t="str">
            <v>0940</v>
          </cell>
          <cell r="E17">
            <v>1602883.62</v>
          </cell>
          <cell r="F17">
            <v>0</v>
          </cell>
          <cell r="G17">
            <v>1602883.62</v>
          </cell>
          <cell r="H17">
            <v>7.8631586607281867E-2</v>
          </cell>
          <cell r="I17">
            <v>123612.34</v>
          </cell>
          <cell r="J17">
            <v>0</v>
          </cell>
          <cell r="K17">
            <v>123612.34</v>
          </cell>
          <cell r="L17">
            <v>4.5361497545482599E-4</v>
          </cell>
          <cell r="M17">
            <v>3662389.17</v>
          </cell>
          <cell r="N17">
            <v>0</v>
          </cell>
          <cell r="O17">
            <v>3662389.17</v>
          </cell>
          <cell r="P17">
            <v>1.0950115990922131E-2</v>
          </cell>
        </row>
        <row r="18">
          <cell r="B18" t="str">
            <v>000002460</v>
          </cell>
          <cell r="C18" t="str">
            <v>CTED</v>
          </cell>
          <cell r="D18" t="str">
            <v>0386</v>
          </cell>
          <cell r="E18">
            <v>0</v>
          </cell>
          <cell r="F18">
            <v>0</v>
          </cell>
          <cell r="G18">
            <v>0</v>
          </cell>
          <cell r="H18">
            <v>0</v>
          </cell>
          <cell r="I18">
            <v>1140101.0900000001</v>
          </cell>
          <cell r="J18">
            <v>0</v>
          </cell>
          <cell r="K18">
            <v>1140101.0900000001</v>
          </cell>
          <cell r="L18">
            <v>4.183780745161611E-3</v>
          </cell>
          <cell r="M18">
            <v>1201754.2</v>
          </cell>
          <cell r="N18">
            <v>0</v>
          </cell>
          <cell r="O18">
            <v>1201754.2</v>
          </cell>
          <cell r="P18">
            <v>3.5931047389422661E-3</v>
          </cell>
        </row>
        <row r="19">
          <cell r="C19" t="str">
            <v>DD HOUSING</v>
          </cell>
          <cell r="D19" t="str">
            <v>0402</v>
          </cell>
          <cell r="E19">
            <v>32490.31</v>
          </cell>
          <cell r="F19">
            <v>0</v>
          </cell>
          <cell r="G19">
            <v>32490.31</v>
          </cell>
          <cell r="H19">
            <v>1.5938553446958525E-3</v>
          </cell>
          <cell r="I19">
            <v>1309.9000000000001</v>
          </cell>
          <cell r="J19">
            <v>0</v>
          </cell>
          <cell r="K19">
            <v>1309.9000000000001</v>
          </cell>
          <cell r="L19">
            <v>4.8068846229128627E-6</v>
          </cell>
          <cell r="M19">
            <v>92496.91</v>
          </cell>
          <cell r="N19">
            <v>0</v>
          </cell>
          <cell r="O19">
            <v>92496.91</v>
          </cell>
          <cell r="P19">
            <v>2.7655496078858414E-4</v>
          </cell>
        </row>
        <row r="20">
          <cell r="C20" t="str">
            <v>FED HOUSING &amp; COMM DVLPT</v>
          </cell>
          <cell r="D20" t="str">
            <v>0356</v>
          </cell>
          <cell r="E20">
            <v>0</v>
          </cell>
          <cell r="F20">
            <v>0</v>
          </cell>
          <cell r="G20">
            <v>0</v>
          </cell>
          <cell r="H20">
            <v>0</v>
          </cell>
          <cell r="I20">
            <v>5879254.2199999997</v>
          </cell>
          <cell r="J20">
            <v>0</v>
          </cell>
          <cell r="K20">
            <v>5879254.2199999997</v>
          </cell>
          <cell r="L20">
            <v>2.1574850526233723E-2</v>
          </cell>
          <cell r="M20">
            <v>6287767.0200000005</v>
          </cell>
          <cell r="N20">
            <v>0</v>
          </cell>
          <cell r="O20">
            <v>6287767.0200000005</v>
          </cell>
          <cell r="P20">
            <v>1.8799689218416623E-2</v>
          </cell>
        </row>
        <row r="21">
          <cell r="C21" t="str">
            <v>FEDERAL HC&amp;D BUDGET</v>
          </cell>
          <cell r="D21" t="str">
            <v>0350</v>
          </cell>
          <cell r="E21">
            <v>1643112.79</v>
          </cell>
          <cell r="F21">
            <v>0</v>
          </cell>
          <cell r="G21">
            <v>1643112.79</v>
          </cell>
          <cell r="H21">
            <v>8.0605082016133853E-2</v>
          </cell>
          <cell r="I21">
            <v>0</v>
          </cell>
          <cell r="J21">
            <v>0</v>
          </cell>
          <cell r="K21">
            <v>0</v>
          </cell>
          <cell r="L21">
            <v>0</v>
          </cell>
          <cell r="M21">
            <v>2448.9299999999348</v>
          </cell>
          <cell r="N21">
            <v>0</v>
          </cell>
          <cell r="O21">
            <v>2448.9299999999348</v>
          </cell>
          <cell r="P21">
            <v>7.3220147583737591E-6</v>
          </cell>
        </row>
        <row r="22">
          <cell r="C22" t="str">
            <v>H &amp; CD CX REIMBURSEMENTS</v>
          </cell>
          <cell r="D22" t="str">
            <v>0394</v>
          </cell>
          <cell r="E22">
            <v>0</v>
          </cell>
          <cell r="F22">
            <v>0</v>
          </cell>
          <cell r="G22">
            <v>0</v>
          </cell>
          <cell r="H22">
            <v>0</v>
          </cell>
          <cell r="I22">
            <v>0</v>
          </cell>
          <cell r="J22">
            <v>0</v>
          </cell>
          <cell r="K22">
            <v>0</v>
          </cell>
          <cell r="L22">
            <v>0</v>
          </cell>
          <cell r="M22">
            <v>0</v>
          </cell>
          <cell r="N22">
            <v>0</v>
          </cell>
          <cell r="O22">
            <v>0</v>
          </cell>
          <cell r="P22">
            <v>0</v>
          </cell>
        </row>
        <row r="23">
          <cell r="C23" t="str">
            <v>H&amp;CD SPECIAL PROJECTS</v>
          </cell>
          <cell r="D23" t="str">
            <v>0391</v>
          </cell>
          <cell r="E23">
            <v>0</v>
          </cell>
          <cell r="F23">
            <v>0</v>
          </cell>
          <cell r="G23">
            <v>0</v>
          </cell>
          <cell r="H23">
            <v>0</v>
          </cell>
          <cell r="I23">
            <v>204946.01</v>
          </cell>
          <cell r="J23">
            <v>0</v>
          </cell>
          <cell r="K23">
            <v>204946.01</v>
          </cell>
          <cell r="L23">
            <v>7.5208170394407646E-4</v>
          </cell>
          <cell r="M23">
            <v>214978.01</v>
          </cell>
          <cell r="N23">
            <v>0</v>
          </cell>
          <cell r="O23">
            <v>214978.01</v>
          </cell>
          <cell r="P23">
            <v>6.4275914866732142E-4</v>
          </cell>
        </row>
        <row r="24">
          <cell r="C24" t="str">
            <v>MCKINNEY CONTINUUM CARE</v>
          </cell>
          <cell r="D24" t="str">
            <v>0399</v>
          </cell>
          <cell r="E24">
            <v>0</v>
          </cell>
          <cell r="F24">
            <v>0</v>
          </cell>
          <cell r="G24">
            <v>0</v>
          </cell>
          <cell r="H24">
            <v>0</v>
          </cell>
          <cell r="I24">
            <v>935268.79</v>
          </cell>
          <cell r="J24">
            <v>0</v>
          </cell>
          <cell r="K24">
            <v>935268.79</v>
          </cell>
          <cell r="L24">
            <v>3.4321163179947471E-3</v>
          </cell>
          <cell r="M24">
            <v>943104.62</v>
          </cell>
          <cell r="N24">
            <v>0</v>
          </cell>
          <cell r="O24">
            <v>943104.62</v>
          </cell>
          <cell r="P24">
            <v>2.8197726951487627E-3</v>
          </cell>
        </row>
        <row r="25">
          <cell r="C25" t="str">
            <v>MWB LOANS</v>
          </cell>
          <cell r="D25" t="str">
            <v>0397</v>
          </cell>
          <cell r="E25">
            <v>0</v>
          </cell>
          <cell r="F25">
            <v>0</v>
          </cell>
          <cell r="G25">
            <v>0</v>
          </cell>
          <cell r="H25">
            <v>0</v>
          </cell>
          <cell r="I25">
            <v>6979.08</v>
          </cell>
          <cell r="J25">
            <v>0</v>
          </cell>
          <cell r="K25">
            <v>6979.08</v>
          </cell>
          <cell r="L25">
            <v>2.5610834669882205E-5</v>
          </cell>
          <cell r="M25">
            <v>6979.08</v>
          </cell>
          <cell r="N25">
            <v>0</v>
          </cell>
          <cell r="O25">
            <v>6979.08</v>
          </cell>
          <cell r="P25">
            <v>2.0866634309626037E-5</v>
          </cell>
        </row>
        <row r="26">
          <cell r="C26" t="str">
            <v>PLANNING &amp; COMM DEV-CDBG</v>
          </cell>
          <cell r="D26" t="str">
            <v>0390</v>
          </cell>
          <cell r="E26">
            <v>191601.17</v>
          </cell>
          <cell r="F26">
            <v>0</v>
          </cell>
          <cell r="G26">
            <v>191601.17</v>
          </cell>
          <cell r="H26">
            <v>9.3992500796230838E-3</v>
          </cell>
          <cell r="I26">
            <v>5366645.51</v>
          </cell>
          <cell r="J26">
            <v>0</v>
          </cell>
          <cell r="K26">
            <v>5366645.51</v>
          </cell>
          <cell r="L26">
            <v>1.9693752025836595E-2</v>
          </cell>
          <cell r="M26">
            <v>7414494.3600000003</v>
          </cell>
          <cell r="N26">
            <v>0</v>
          </cell>
          <cell r="O26">
            <v>7414494.3600000003</v>
          </cell>
          <cell r="P26">
            <v>2.2168472406234742E-2</v>
          </cell>
        </row>
        <row r="27">
          <cell r="C27" t="str">
            <v>SHELTER PLUS CARE</v>
          </cell>
          <cell r="D27" t="str">
            <v>0388</v>
          </cell>
          <cell r="E27">
            <v>0</v>
          </cell>
          <cell r="F27">
            <v>0</v>
          </cell>
          <cell r="G27">
            <v>0</v>
          </cell>
          <cell r="H27">
            <v>0</v>
          </cell>
          <cell r="I27">
            <v>4218328.2</v>
          </cell>
          <cell r="J27">
            <v>0</v>
          </cell>
          <cell r="K27">
            <v>4218328.2</v>
          </cell>
          <cell r="L27">
            <v>1.5479820565676537E-2</v>
          </cell>
          <cell r="M27">
            <v>4204609.2300000004</v>
          </cell>
          <cell r="N27">
            <v>0</v>
          </cell>
          <cell r="O27">
            <v>4204609.2300000004</v>
          </cell>
          <cell r="P27">
            <v>1.257129065969846E-2</v>
          </cell>
        </row>
        <row r="28">
          <cell r="C28" t="str">
            <v>Subtotal FHCD (000002460)</v>
          </cell>
          <cell r="D28" t="str">
            <v>0350</v>
          </cell>
          <cell r="E28">
            <v>1867204.27</v>
          </cell>
          <cell r="F28">
            <v>0</v>
          </cell>
          <cell r="G28">
            <v>1867204.27</v>
          </cell>
          <cell r="H28">
            <v>9.1598187440452783E-2</v>
          </cell>
          <cell r="I28">
            <v>17752832.800000001</v>
          </cell>
          <cell r="J28">
            <v>0</v>
          </cell>
          <cell r="K28">
            <v>17752832.800000001</v>
          </cell>
          <cell r="L28">
            <v>6.514681960414008E-2</v>
          </cell>
          <cell r="M28">
            <v>20368632.359999999</v>
          </cell>
          <cell r="N28">
            <v>0</v>
          </cell>
          <cell r="O28">
            <v>20368632.359999999</v>
          </cell>
          <cell r="P28">
            <v>6.089983247696476E-2</v>
          </cell>
        </row>
        <row r="29">
          <cell r="B29" t="str">
            <v>000003220</v>
          </cell>
          <cell r="C29" t="str">
            <v>HOUSING OPPORTUNITY FUND</v>
          </cell>
          <cell r="D29" t="str">
            <v>0351</v>
          </cell>
          <cell r="E29">
            <v>0</v>
          </cell>
          <cell r="F29">
            <v>0</v>
          </cell>
          <cell r="G29">
            <v>0</v>
          </cell>
          <cell r="H29">
            <v>0</v>
          </cell>
          <cell r="I29">
            <v>7801748.21</v>
          </cell>
          <cell r="J29">
            <v>0</v>
          </cell>
          <cell r="K29">
            <v>7801748.21</v>
          </cell>
          <cell r="L29">
            <v>2.8629745402310825E-2</v>
          </cell>
          <cell r="M29">
            <v>8915004.5300000031</v>
          </cell>
          <cell r="N29">
            <v>0</v>
          </cell>
          <cell r="O29">
            <v>8915004.5300000031</v>
          </cell>
          <cell r="P29">
            <v>2.6654822612173754E-2</v>
          </cell>
        </row>
        <row r="30">
          <cell r="B30" t="str">
            <v>000003221</v>
          </cell>
          <cell r="C30" t="str">
            <v>HOMELESS HOUSING</v>
          </cell>
          <cell r="D30" t="str">
            <v>0322</v>
          </cell>
          <cell r="E30">
            <v>13447</v>
          </cell>
          <cell r="F30">
            <v>0</v>
          </cell>
          <cell r="G30">
            <v>13447</v>
          </cell>
          <cell r="H30">
            <v>6.5966045938389405E-4</v>
          </cell>
          <cell r="I30">
            <v>1501497.47</v>
          </cell>
          <cell r="J30">
            <v>0</v>
          </cell>
          <cell r="K30">
            <v>1501497.47</v>
          </cell>
          <cell r="L30">
            <v>5.5099817542450316E-3</v>
          </cell>
          <cell r="M30">
            <v>1723644.85</v>
          </cell>
          <cell r="N30">
            <v>0</v>
          </cell>
          <cell r="O30">
            <v>1723644.85</v>
          </cell>
          <cell r="P30">
            <v>5.1534968455183528E-3</v>
          </cell>
        </row>
        <row r="31">
          <cell r="C31" t="str">
            <v>HOMELESS HSG-2163-5%</v>
          </cell>
          <cell r="D31" t="str">
            <v>0522</v>
          </cell>
          <cell r="E31">
            <v>19302.36</v>
          </cell>
          <cell r="F31">
            <v>0</v>
          </cell>
          <cell r="G31">
            <v>19302.36</v>
          </cell>
          <cell r="H31">
            <v>9.4690292740338381E-4</v>
          </cell>
          <cell r="I31">
            <v>117766.29</v>
          </cell>
          <cell r="J31">
            <v>0</v>
          </cell>
          <cell r="K31">
            <v>117766.29</v>
          </cell>
          <cell r="L31">
            <v>4.3216197305023042E-4</v>
          </cell>
          <cell r="M31">
            <v>164375.41</v>
          </cell>
          <cell r="N31">
            <v>0</v>
          </cell>
          <cell r="O31">
            <v>164375.41</v>
          </cell>
          <cell r="P31">
            <v>4.914632831211058E-4</v>
          </cell>
        </row>
        <row r="32">
          <cell r="B32" t="str">
            <v>000000015</v>
          </cell>
          <cell r="C32" t="str">
            <v>UAC (6576)</v>
          </cell>
          <cell r="D32" t="str">
            <v>0681</v>
          </cell>
          <cell r="E32">
            <v>0</v>
          </cell>
          <cell r="F32">
            <v>149539</v>
          </cell>
          <cell r="G32">
            <v>149539</v>
          </cell>
          <cell r="H32">
            <v>7.3358344192614071E-3</v>
          </cell>
          <cell r="I32">
            <v>0</v>
          </cell>
          <cell r="J32">
            <v>27516</v>
          </cell>
          <cell r="K32">
            <v>27516</v>
          </cell>
          <cell r="L32">
            <v>1.0097430130855052E-4</v>
          </cell>
          <cell r="M32">
            <v>0</v>
          </cell>
          <cell r="N32">
            <v>272140</v>
          </cell>
          <cell r="O32">
            <v>272140</v>
          </cell>
          <cell r="P32">
            <v>8.136668244269488E-4</v>
          </cell>
        </row>
        <row r="33">
          <cell r="C33" t="str">
            <v>Total Salaries</v>
          </cell>
          <cell r="E33">
            <v>19577557.379999999</v>
          </cell>
          <cell r="F33">
            <v>807172.08000000007</v>
          </cell>
          <cell r="G33">
            <v>20384729.460000001</v>
          </cell>
          <cell r="H33">
            <v>1</v>
          </cell>
          <cell r="I33">
            <v>259249986.24000001</v>
          </cell>
          <cell r="J33">
            <v>13254994.17</v>
          </cell>
          <cell r="K33">
            <v>272504980.41000003</v>
          </cell>
          <cell r="L33">
            <v>0.99999999999999956</v>
          </cell>
          <cell r="M33">
            <v>320792317.75999999</v>
          </cell>
          <cell r="N33">
            <v>13668903.75</v>
          </cell>
          <cell r="O33">
            <v>334461221.50999999</v>
          </cell>
          <cell r="P33">
            <v>0.99999999999999967</v>
          </cell>
        </row>
      </sheetData>
      <sheetData sheetId="4" refreshError="1"/>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Summary Sheet"/>
      <sheetName val="Inventory"/>
      <sheetName val="Replacement Plan"/>
      <sheetName val="Replacement Analysis"/>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 service"/>
      <sheetName val="Goals &amp; Core Bus"/>
      <sheetName val="DATA Tables"/>
      <sheetName val="data"/>
    </sheetNames>
    <sheetDataSet>
      <sheetData sheetId="0" refreshError="1"/>
      <sheetData sheetId="1" refreshError="1"/>
      <sheetData sheetId="2">
        <row r="3">
          <cell r="A3" t="str">
            <v>CSD</v>
          </cell>
        </row>
        <row r="4">
          <cell r="A4" t="str">
            <v>MHCADS</v>
          </cell>
        </row>
        <row r="5">
          <cell r="A5" t="str">
            <v>DD</v>
          </cell>
        </row>
        <row r="6">
          <cell r="A6" t="str">
            <v>DO</v>
          </cell>
        </row>
        <row r="7">
          <cell r="A7" t="str">
            <v>OPD</v>
          </cell>
        </row>
        <row r="11">
          <cell r="A11" t="str">
            <v>0350</v>
          </cell>
        </row>
        <row r="12">
          <cell r="A12">
            <v>351</v>
          </cell>
        </row>
        <row r="13">
          <cell r="A13" t="str">
            <v>0480</v>
          </cell>
        </row>
        <row r="14">
          <cell r="A14" t="str">
            <v>0681</v>
          </cell>
        </row>
        <row r="15">
          <cell r="A15" t="str">
            <v>0920</v>
          </cell>
        </row>
        <row r="16">
          <cell r="A16" t="str">
            <v>0924</v>
          </cell>
        </row>
        <row r="17">
          <cell r="A17" t="str">
            <v>0932</v>
          </cell>
        </row>
        <row r="18">
          <cell r="A18" t="str">
            <v>0933</v>
          </cell>
        </row>
        <row r="19">
          <cell r="A19" t="str">
            <v>0934</v>
          </cell>
        </row>
        <row r="20">
          <cell r="A20" t="str">
            <v>0935</v>
          </cell>
        </row>
        <row r="21">
          <cell r="A21" t="str">
            <v>0936</v>
          </cell>
        </row>
        <row r="22">
          <cell r="A22" t="str">
            <v>0940</v>
          </cell>
        </row>
        <row r="23">
          <cell r="A23" t="str">
            <v>0950</v>
          </cell>
        </row>
        <row r="24">
          <cell r="A24" t="str">
            <v>0952</v>
          </cell>
        </row>
        <row r="25">
          <cell r="A25" t="str">
            <v>0953</v>
          </cell>
        </row>
        <row r="26">
          <cell r="A26" t="str">
            <v>0960</v>
          </cell>
        </row>
        <row r="30">
          <cell r="A30">
            <v>1</v>
          </cell>
        </row>
        <row r="31">
          <cell r="A31">
            <v>2</v>
          </cell>
        </row>
        <row r="32">
          <cell r="A32">
            <v>3</v>
          </cell>
        </row>
        <row r="33">
          <cell r="A33">
            <v>4</v>
          </cell>
        </row>
        <row r="34">
          <cell r="A34">
            <v>5</v>
          </cell>
        </row>
        <row r="35">
          <cell r="A35">
            <v>6</v>
          </cell>
        </row>
        <row r="39">
          <cell r="A39">
            <v>1</v>
          </cell>
        </row>
        <row r="40">
          <cell r="A40">
            <v>2</v>
          </cell>
        </row>
        <row r="41">
          <cell r="A41">
            <v>3</v>
          </cell>
        </row>
        <row r="42">
          <cell r="A42">
            <v>4</v>
          </cell>
        </row>
        <row r="43">
          <cell r="A43">
            <v>5</v>
          </cell>
        </row>
        <row r="44">
          <cell r="A44">
            <v>6</v>
          </cell>
        </row>
        <row r="45">
          <cell r="A45">
            <v>7</v>
          </cell>
        </row>
        <row r="46">
          <cell r="A46">
            <v>8</v>
          </cell>
        </row>
        <row r="47">
          <cell r="A47">
            <v>9</v>
          </cell>
        </row>
        <row r="48">
          <cell r="A48">
            <v>10</v>
          </cell>
        </row>
        <row r="52">
          <cell r="A52" t="str">
            <v>Admin</v>
          </cell>
        </row>
        <row r="53">
          <cell r="A53" t="str">
            <v>Adult CJ interventions</v>
          </cell>
        </row>
        <row r="54">
          <cell r="A54" t="str">
            <v>Adult Diversion Beds</v>
          </cell>
        </row>
        <row r="55">
          <cell r="A55" t="str">
            <v>Affordable Housing</v>
          </cell>
        </row>
        <row r="56">
          <cell r="A56" t="str">
            <v xml:space="preserve">Assessment </v>
          </cell>
        </row>
        <row r="57">
          <cell r="A57" t="str">
            <v>Case Management</v>
          </cell>
        </row>
        <row r="58">
          <cell r="A58" t="str">
            <v xml:space="preserve">CCAP </v>
          </cell>
        </row>
        <row r="59">
          <cell r="A59" t="str">
            <v>CCS</v>
          </cell>
        </row>
        <row r="60">
          <cell r="A60" t="str">
            <v>CFIC</v>
          </cell>
        </row>
        <row r="61">
          <cell r="A61" t="str">
            <v>Chargeback Services</v>
          </cell>
        </row>
        <row r="62">
          <cell r="A62" t="str">
            <v>CHAT Unemployment</v>
          </cell>
        </row>
        <row r="63">
          <cell r="A63" t="str">
            <v>Child Development Serv.</v>
          </cell>
        </row>
        <row r="64">
          <cell r="A64" t="str">
            <v>Children's Diversion Beds</v>
          </cell>
        </row>
        <row r="65">
          <cell r="A65" t="str">
            <v>COD Services</v>
          </cell>
        </row>
        <row r="66">
          <cell r="A66" t="str">
            <v>Comm Dev Capital</v>
          </cell>
        </row>
        <row r="67">
          <cell r="A67" t="str">
            <v>Comm Support</v>
          </cell>
        </row>
        <row r="68">
          <cell r="A68" t="str">
            <v>Comm Based Care</v>
          </cell>
        </row>
        <row r="69">
          <cell r="A69" t="str">
            <v>Consultant Svcs</v>
          </cell>
        </row>
        <row r="70">
          <cell r="A70" t="str">
            <v>Consumer Conferences</v>
          </cell>
        </row>
        <row r="71">
          <cell r="A71" t="str">
            <v>Consumer Pilots</v>
          </cell>
        </row>
        <row r="72">
          <cell r="A72" t="str">
            <v>Court Transportation</v>
          </cell>
        </row>
        <row r="73">
          <cell r="A73" t="str">
            <v>Crisis Services</v>
          </cell>
        </row>
        <row r="74">
          <cell r="A74" t="str">
            <v>CTU</v>
          </cell>
        </row>
        <row r="75">
          <cell r="A75" t="str">
            <v>CX Underexpenditure</v>
          </cell>
        </row>
        <row r="76">
          <cell r="A76" t="str">
            <v>DCFS</v>
          </cell>
        </row>
        <row r="77">
          <cell r="A77" t="str">
            <v>DD Indiv and Fam Asst</v>
          </cell>
        </row>
        <row r="78">
          <cell r="A78" t="str">
            <v>Detox</v>
          </cell>
        </row>
        <row r="79">
          <cell r="A79" t="str">
            <v xml:space="preserve">Drug Court </v>
          </cell>
        </row>
        <row r="80">
          <cell r="A80" t="str">
            <v>DV Victim Services</v>
          </cell>
        </row>
        <row r="81">
          <cell r="A81" t="str">
            <v>E&amp;T</v>
          </cell>
        </row>
        <row r="82">
          <cell r="A82" t="str">
            <v>Early Headstart</v>
          </cell>
        </row>
        <row r="83">
          <cell r="A83" t="str">
            <v>Emergency Financial Assistance</v>
          </cell>
        </row>
        <row r="84">
          <cell r="A84" t="str">
            <v>Employment</v>
          </cell>
        </row>
        <row r="85">
          <cell r="A85" t="str">
            <v>Emerg S &amp; Trans Housing</v>
          </cell>
        </row>
        <row r="86">
          <cell r="A86" t="str">
            <v>GAU Cost Offset Study</v>
          </cell>
        </row>
        <row r="87">
          <cell r="A87" t="str">
            <v>High Risk Youth Interventions</v>
          </cell>
        </row>
        <row r="88">
          <cell r="A88" t="str">
            <v>HIPAA</v>
          </cell>
        </row>
        <row r="89">
          <cell r="A89" t="str">
            <v>Homelessness Prevention</v>
          </cell>
        </row>
        <row r="90">
          <cell r="A90" t="str">
            <v>Hospital Liaisons</v>
          </cell>
        </row>
        <row r="91">
          <cell r="A91" t="str">
            <v>Housing</v>
          </cell>
        </row>
        <row r="92">
          <cell r="A92" t="str">
            <v>ICS</v>
          </cell>
        </row>
        <row r="93">
          <cell r="A93" t="str">
            <v>ICSRP</v>
          </cell>
        </row>
        <row r="94">
          <cell r="A94" t="str">
            <v>Indigent Defense</v>
          </cell>
        </row>
        <row r="95">
          <cell r="A95" t="str">
            <v>Information and Referral</v>
          </cell>
        </row>
        <row r="96">
          <cell r="A96" t="str">
            <v>Interpretation Svcs</v>
          </cell>
        </row>
        <row r="97">
          <cell r="A97" t="str">
            <v>IST</v>
          </cell>
        </row>
        <row r="98">
          <cell r="A98" t="str">
            <v>ITIEP Services</v>
          </cell>
        </row>
        <row r="99">
          <cell r="A99" t="str">
            <v>ITS</v>
          </cell>
        </row>
        <row r="100">
          <cell r="A100" t="str">
            <v>MH Court Liaison</v>
          </cell>
        </row>
        <row r="101">
          <cell r="A101" t="str">
            <v>MPC</v>
          </cell>
        </row>
        <row r="102">
          <cell r="A102" t="str">
            <v>Muckleshoot Tribe</v>
          </cell>
        </row>
        <row r="103">
          <cell r="A103" t="str">
            <v>Ombuds Service</v>
          </cell>
        </row>
        <row r="104">
          <cell r="A104" t="str">
            <v>One-Time Development</v>
          </cell>
        </row>
        <row r="105">
          <cell r="A105" t="str">
            <v>Public Health Programs/Prevention</v>
          </cell>
        </row>
        <row r="106">
          <cell r="A106" t="str">
            <v>QRT</v>
          </cell>
        </row>
        <row r="107">
          <cell r="A107" t="str">
            <v>Residential Services</v>
          </cell>
        </row>
        <row r="108">
          <cell r="A108" t="str">
            <v>Senior Services</v>
          </cell>
        </row>
        <row r="109">
          <cell r="A109" t="str">
            <v>Sexual Assault Victim Services</v>
          </cell>
        </row>
        <row r="110">
          <cell r="A110" t="str">
            <v>Snoqulamie Tribe</v>
          </cell>
        </row>
        <row r="111">
          <cell r="A111" t="str">
            <v>Sobering Services</v>
          </cell>
        </row>
        <row r="112">
          <cell r="A112" t="str">
            <v>Stay in School Programs</v>
          </cell>
        </row>
        <row r="113">
          <cell r="A113" t="str">
            <v>STFY</v>
          </cell>
        </row>
        <row r="114">
          <cell r="A114" t="str">
            <v>Stigma Reduction Program</v>
          </cell>
        </row>
        <row r="115">
          <cell r="A115" t="str">
            <v>Ther Child Care &amp; Nursery</v>
          </cell>
        </row>
        <row r="116">
          <cell r="A116" t="str">
            <v>Title XIX Only contracts</v>
          </cell>
        </row>
        <row r="117">
          <cell r="A117" t="str">
            <v>Training</v>
          </cell>
        </row>
        <row r="118">
          <cell r="A118" t="str">
            <v>Training</v>
          </cell>
        </row>
        <row r="119">
          <cell r="A119" t="str">
            <v>Transportation and Triage</v>
          </cell>
        </row>
        <row r="120">
          <cell r="A120" t="str">
            <v>Treatment Services</v>
          </cell>
        </row>
        <row r="121">
          <cell r="A121" t="str">
            <v>TXIX App Prep in Jail</v>
          </cell>
        </row>
        <row r="122">
          <cell r="A122" t="str">
            <v>Unallocated</v>
          </cell>
        </row>
        <row r="123">
          <cell r="A123" t="str">
            <v>Uncontracted</v>
          </cell>
        </row>
        <row r="124">
          <cell r="A124" t="str">
            <v>Unincorporated Area Councils</v>
          </cell>
        </row>
        <row r="125">
          <cell r="A125" t="str">
            <v>Veterans mental health services</v>
          </cell>
        </row>
        <row r="126">
          <cell r="A126" t="str">
            <v>Veterans screening &amp; administration</v>
          </cell>
        </row>
        <row r="127">
          <cell r="A127" t="str">
            <v>Wait List Management Project</v>
          </cell>
        </row>
        <row r="128">
          <cell r="A128" t="str">
            <v>WASBIRT</v>
          </cell>
        </row>
        <row r="129">
          <cell r="A129" t="str">
            <v>Women's Advisory Board</v>
          </cell>
        </row>
        <row r="130">
          <cell r="A130" t="str">
            <v>Work Training</v>
          </cell>
        </row>
        <row r="131">
          <cell r="A131" t="str">
            <v>WTP administration</v>
          </cell>
        </row>
        <row r="132">
          <cell r="A132" t="str">
            <v>Youth Builld</v>
          </cell>
        </row>
        <row r="133">
          <cell r="A133" t="str">
            <v>Youth CJ Interventions</v>
          </cell>
        </row>
        <row r="134">
          <cell r="A134" t="str">
            <v>Youth Employment Services Contingency</v>
          </cell>
        </row>
        <row r="135">
          <cell r="A135" t="str">
            <v>Youth Prevention</v>
          </cell>
        </row>
        <row r="140">
          <cell r="A140" t="str">
            <v>CFSA</v>
          </cell>
        </row>
        <row r="141">
          <cell r="A141" t="str">
            <v>CJ</v>
          </cell>
        </row>
        <row r="142">
          <cell r="A142" t="str">
            <v>County fees</v>
          </cell>
        </row>
        <row r="143">
          <cell r="A143" t="str">
            <v>CX</v>
          </cell>
        </row>
        <row r="144">
          <cell r="A144" t="str">
            <v>Federal grants &amp; entitlements</v>
          </cell>
        </row>
        <row r="145">
          <cell r="A145" t="str">
            <v>Federal indirect grants &amp; entitlements</v>
          </cell>
        </row>
        <row r="146">
          <cell r="A146" t="str">
            <v>Interfunds</v>
          </cell>
        </row>
        <row r="147">
          <cell r="A147" t="str">
            <v>Intergovernmental</v>
          </cell>
        </row>
        <row r="148">
          <cell r="A148" t="str">
            <v>Millage</v>
          </cell>
        </row>
        <row r="149">
          <cell r="A149" t="str">
            <v>State grants &amp; entitlements</v>
          </cell>
        </row>
        <row r="154">
          <cell r="A154" t="str">
            <v>Regional</v>
          </cell>
        </row>
        <row r="155">
          <cell r="A155" t="str">
            <v>Urban Unincorporated</v>
          </cell>
        </row>
        <row r="156">
          <cell r="A156" t="str">
            <v>Rural Unincorporated</v>
          </cell>
        </row>
        <row r="157">
          <cell r="A157" t="str">
            <v>Local City</v>
          </cell>
        </row>
        <row r="158">
          <cell r="A158" t="str">
            <v>Contracts</v>
          </cell>
        </row>
      </sheetData>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Rev PRO Sum 10-14"/>
      <sheetName val="pp2011 Low Org Alloc Summary"/>
      <sheetName val="pp2011 Table 09 Basis"/>
      <sheetName val="2011 DCHS (0935) Alloc 4-13"/>
      <sheetName val="11 Tables 09 Trial Balance 4-13"/>
      <sheetName val="pp11 Rev PSQ SumAdj 8-27"/>
      <sheetName val="pp11 Rev PSQ Summary"/>
      <sheetName val="11 Tables 09 Trial Balance 4-12"/>
      <sheetName val="0987&amp;0983 xtb 2010"/>
      <sheetName val="2010 Budget 0987 &amp; 0983"/>
      <sheetName val="2011 Program Sort"/>
      <sheetName val="2011 DCHS (0935) Alloc 4-13ver1"/>
      <sheetName val="2011 April 13 DRAFT to ml"/>
      <sheetName val="2010 ADO - IT SDM 2-11"/>
      <sheetName val="pp10 Rev REQ Summary7-28"/>
      <sheetName val="2011 Low Org Alloc Summary4-13"/>
      <sheetName val="2011 Table 09 Basis4-13"/>
      <sheetName val="2011 Rev PSQ Summary4-13"/>
      <sheetName val="11 Rev PSQ Sum 7-28"/>
    </sheetNames>
    <sheetDataSet>
      <sheetData sheetId="0" refreshError="1"/>
      <sheetData sheetId="1" refreshError="1"/>
      <sheetData sheetId="2" refreshError="1"/>
      <sheetData sheetId="3">
        <row r="25">
          <cell r="R25">
            <v>0</v>
          </cell>
        </row>
        <row r="26">
          <cell r="R26">
            <v>7148</v>
          </cell>
        </row>
        <row r="48">
          <cell r="R48">
            <v>6632</v>
          </cell>
        </row>
        <row r="49">
          <cell r="R49">
            <v>20270</v>
          </cell>
        </row>
        <row r="71">
          <cell r="R71">
            <v>899</v>
          </cell>
        </row>
        <row r="72">
          <cell r="R72">
            <v>3136</v>
          </cell>
        </row>
      </sheetData>
      <sheetData sheetId="4">
        <row r="4">
          <cell r="F4">
            <v>0</v>
          </cell>
        </row>
      </sheetData>
      <sheetData sheetId="5" refreshError="1"/>
      <sheetData sheetId="6" refreshError="1"/>
      <sheetData sheetId="7" refreshError="1"/>
      <sheetData sheetId="8" refreshError="1"/>
      <sheetData sheetId="9" refreshError="1"/>
      <sheetData sheetId="10" refreshError="1"/>
      <sheetData sheetId="11">
        <row r="1">
          <cell r="O1">
            <v>0</v>
          </cell>
        </row>
        <row r="2">
          <cell r="J2">
            <v>0</v>
          </cell>
          <cell r="L2">
            <v>0</v>
          </cell>
          <cell r="N2">
            <v>0</v>
          </cell>
          <cell r="Q2">
            <v>0</v>
          </cell>
          <cell r="R2">
            <v>2564693</v>
          </cell>
        </row>
        <row r="12">
          <cell r="R12">
            <v>24071</v>
          </cell>
        </row>
        <row r="16">
          <cell r="R16">
            <v>53943</v>
          </cell>
        </row>
        <row r="22">
          <cell r="R22">
            <v>0</v>
          </cell>
        </row>
        <row r="25">
          <cell r="R25">
            <v>0</v>
          </cell>
        </row>
        <row r="34">
          <cell r="R34">
            <v>72509</v>
          </cell>
        </row>
        <row r="38">
          <cell r="R38">
            <v>40955</v>
          </cell>
        </row>
        <row r="44">
          <cell r="R44">
            <v>0</v>
          </cell>
        </row>
        <row r="47">
          <cell r="R47">
            <v>43391</v>
          </cell>
        </row>
        <row r="56">
          <cell r="R56">
            <v>13462</v>
          </cell>
        </row>
        <row r="60">
          <cell r="R60">
            <v>6989</v>
          </cell>
        </row>
        <row r="66">
          <cell r="R66">
            <v>563</v>
          </cell>
        </row>
        <row r="69">
          <cell r="R69">
            <v>5948</v>
          </cell>
        </row>
        <row r="103">
          <cell r="E103">
            <v>2564698</v>
          </cell>
        </row>
      </sheetData>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 REQ Sum Revised 6-25-08"/>
      <sheetName val="Scenario Summary 6-25"/>
      <sheetName val="09 REQ Allocation Table"/>
      <sheetName val="09 REQ Sum Corrected 6-24-08"/>
      <sheetName val="Scenario Summary 6-24"/>
      <sheetName val="09 REQ Summary DCHS 0935"/>
      <sheetName val="09PSQ Summary DCHS 0935"/>
      <sheetName val="09PSQ Allocation Tables ver1"/>
      <sheetName val="ESSBASE PSQ XTB"/>
      <sheetName val="Tables Trial Balance 6-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http://viburnum:19000/workspace/index.jsp" TargetMode="External" Type="http://schemas.openxmlformats.org/officeDocument/2006/relationships/hyperlink"/>
<Relationship Id="rId2" Target="http://www.kingcounty.gov/business/Forecasting.aspx" TargetMode="External" Type="http://schemas.openxmlformats.org/officeDocument/2006/relationships/hyperlink"/>
<Relationship Id="rId3" Target="https://kcmicrosoftonlinecom-38.sharepoint.microsoftonline.com/FBOD/MgrsForum/Budgetary/Forms/AllItems.aspx" TargetMode="External" Type="http://schemas.openxmlformats.org/officeDocument/2006/relationships/hyperlink"/>
<Relationship Id="rId4" Target="https://kcmicrosoftonlinecom-6.sharepoint.microsoftonline.com/psb/BudgetSystem/Budget%20Development/2016%20-%202026%20planning%20assumptions.pdf" TargetMode="External" Type="http://schemas.openxmlformats.org/officeDocument/2006/relationships/hyperlink"/>
<Relationship Id="rId5" Target="http://www.kingcounty.gov/~/media/exec/PSB/documents/CompFinMngmtPoliciesDoc.ashx?la=en" TargetMode="External" Type="http://schemas.openxmlformats.org/officeDocument/2006/relationships/hyperlink"/>
<Relationship Id="rId6" Target="http://kcweb/des/brc/Oracle%20EBS/reportingLogin.aspx" TargetMode="External" Type="http://schemas.openxmlformats.org/officeDocument/2006/relationships/hyperlink"/>
<Relationship Id="rId7" Target="../printerSettings/printerSettings3.bin" Type="http://schemas.openxmlformats.org/officeDocument/2006/relationships/printerSettings"/>
</Relationships>

</file>

<file path=xl/worksheets/_rels/sheet4.xml.rels><?xml version="1.0" encoding="UTF-8" standalone="no"?>
<Relationships xmlns="http://schemas.openxmlformats.org/package/2006/relationships">
<Relationship Id="rId1" Target="https://kcmicrosoftonlinecom-6.sharepoint.microsoftonline.com/psb/BudgetSystem/Policy%20Guidance/Forms/AllItems.aspx" TargetMode="External" Type="http://schemas.openxmlformats.org/officeDocument/2006/relationships/hyperlink"/>
<Relationship Id="rId2" Target="../printerSettings/printerSettings4.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6"/>
  <sheetViews>
    <sheetView tabSelected="1" zoomScale="110" zoomScaleNormal="110" workbookViewId="0">
      <selection activeCell="A2" sqref="A2:H2"/>
    </sheetView>
  </sheetViews>
  <sheetFormatPr defaultColWidth="9.140625" defaultRowHeight="15" x14ac:dyDescent="0.25"/>
  <cols>
    <col min="1" max="1" width="38" style="7" customWidth="1"/>
    <col min="2" max="8" width="15.7109375" style="7" customWidth="1"/>
    <col min="9" max="9" width="2.28515625" style="7" hidden="1" customWidth="1"/>
    <col min="10" max="11" width="15.7109375" style="7" hidden="1" customWidth="1"/>
    <col min="12" max="12" width="1.85546875" style="7" hidden="1" customWidth="1"/>
    <col min="13" max="14" width="15.7109375" style="7" hidden="1" customWidth="1"/>
    <col min="15" max="16384" width="9.140625" style="7"/>
  </cols>
  <sheetData>
    <row r="1" spans="1:19" ht="15.75" x14ac:dyDescent="0.25">
      <c r="A1" s="231" t="s">
        <v>111</v>
      </c>
      <c r="B1" s="231"/>
      <c r="C1" s="231"/>
      <c r="D1" s="231"/>
      <c r="E1" s="231"/>
      <c r="F1" s="231"/>
      <c r="G1" s="231"/>
      <c r="H1" s="231"/>
      <c r="I1" s="34"/>
      <c r="J1" s="34"/>
      <c r="K1" s="34"/>
      <c r="L1" s="34"/>
      <c r="M1" s="34"/>
      <c r="N1" s="34"/>
    </row>
    <row r="2" spans="1:19" ht="15.75" x14ac:dyDescent="0.25">
      <c r="A2" s="231" t="s">
        <v>99</v>
      </c>
      <c r="B2" s="231"/>
      <c r="C2" s="231"/>
      <c r="D2" s="231"/>
      <c r="E2" s="231"/>
      <c r="F2" s="231"/>
      <c r="G2" s="231"/>
      <c r="H2" s="231"/>
      <c r="I2" s="34"/>
      <c r="J2" s="232"/>
      <c r="K2" s="232"/>
      <c r="L2" s="232"/>
      <c r="M2" s="232"/>
      <c r="N2" s="232"/>
      <c r="O2" s="8"/>
      <c r="P2" s="8"/>
      <c r="Q2" s="8"/>
      <c r="R2" s="8"/>
      <c r="S2" s="8"/>
    </row>
    <row r="3" spans="1:19" ht="15.75" x14ac:dyDescent="0.25">
      <c r="A3" s="137"/>
      <c r="B3" s="137"/>
      <c r="C3" s="137"/>
      <c r="D3" s="137"/>
      <c r="E3" s="137"/>
      <c r="F3" s="137"/>
      <c r="G3" s="137"/>
      <c r="H3" s="137"/>
      <c r="I3" s="34"/>
      <c r="J3" s="233" t="s">
        <v>2</v>
      </c>
      <c r="K3" s="234"/>
      <c r="L3" s="234"/>
      <c r="M3" s="234"/>
      <c r="N3" s="235"/>
      <c r="O3" s="8"/>
      <c r="P3" s="8"/>
      <c r="Q3" s="8"/>
      <c r="R3" s="8"/>
      <c r="S3" s="8"/>
    </row>
    <row r="4" spans="1:19" ht="63" x14ac:dyDescent="0.25">
      <c r="A4" s="5" t="s">
        <v>3</v>
      </c>
      <c r="B4" s="204" t="s">
        <v>4</v>
      </c>
      <c r="C4" s="213" t="s">
        <v>5</v>
      </c>
      <c r="D4" s="173" t="s">
        <v>6</v>
      </c>
      <c r="E4" s="189" t="s">
        <v>7</v>
      </c>
      <c r="F4" s="173" t="s">
        <v>8</v>
      </c>
      <c r="G4" s="157" t="s">
        <v>9</v>
      </c>
      <c r="H4" s="157" t="s">
        <v>10</v>
      </c>
      <c r="I4" s="34"/>
      <c r="J4" s="55" t="s">
        <v>11</v>
      </c>
      <c r="K4" s="56" t="s">
        <v>12</v>
      </c>
      <c r="L4" s="34"/>
      <c r="M4" s="55" t="s">
        <v>13</v>
      </c>
      <c r="N4" s="57" t="s">
        <v>14</v>
      </c>
    </row>
    <row r="5" spans="1:19" ht="15.75" x14ac:dyDescent="0.25">
      <c r="A5" s="3" t="s">
        <v>15</v>
      </c>
      <c r="B5" s="190">
        <v>23962347</v>
      </c>
      <c r="C5" s="214">
        <v>15773536</v>
      </c>
      <c r="D5" s="174">
        <f>B24</f>
        <v>16257983.010000005</v>
      </c>
      <c r="E5" s="190">
        <f>B24</f>
        <v>16257983.010000005</v>
      </c>
      <c r="F5" s="174">
        <f>B24</f>
        <v>16257983.010000005</v>
      </c>
      <c r="G5" s="158">
        <f>F24</f>
        <v>9573132.0099999905</v>
      </c>
      <c r="H5" s="158">
        <f>G24</f>
        <v>24391923.00999999</v>
      </c>
      <c r="I5" s="34"/>
      <c r="J5" s="38">
        <f>E5-D5</f>
        <v>0</v>
      </c>
      <c r="K5" s="52">
        <f>E5/D5</f>
        <v>1</v>
      </c>
      <c r="L5" s="34"/>
      <c r="M5" s="38">
        <f>F5-D5</f>
        <v>0</v>
      </c>
      <c r="N5" s="52">
        <f>F5/D5</f>
        <v>1</v>
      </c>
      <c r="O5" s="51"/>
    </row>
    <row r="6" spans="1:19" ht="15.75" x14ac:dyDescent="0.25">
      <c r="A6" s="9" t="s">
        <v>16</v>
      </c>
      <c r="B6" s="205"/>
      <c r="C6" s="215"/>
      <c r="D6" s="175"/>
      <c r="E6" s="191"/>
      <c r="F6" s="175"/>
      <c r="G6" s="159"/>
      <c r="H6" s="159"/>
      <c r="I6" s="34"/>
      <c r="J6" s="35"/>
      <c r="K6" s="37"/>
      <c r="L6" s="34"/>
      <c r="M6" s="35"/>
      <c r="N6" s="37"/>
    </row>
    <row r="7" spans="1:19" ht="15.75" x14ac:dyDescent="0.25">
      <c r="A7" s="11" t="s">
        <v>90</v>
      </c>
      <c r="B7" s="197">
        <v>100493041</v>
      </c>
      <c r="C7" s="216">
        <v>111109079</v>
      </c>
      <c r="D7" s="176">
        <f>57487559+61399254</f>
        <v>118886813</v>
      </c>
      <c r="E7" s="192">
        <f>57488141+4580956.83</f>
        <v>62069097.829999998</v>
      </c>
      <c r="F7" s="176">
        <f>57487559+61399254</f>
        <v>118886813</v>
      </c>
      <c r="G7" s="160">
        <v>129614363</v>
      </c>
      <c r="H7" s="160">
        <v>139768400</v>
      </c>
      <c r="I7" s="34"/>
      <c r="J7" s="39">
        <f>E7-D7</f>
        <v>-56817715.170000002</v>
      </c>
      <c r="K7" s="44">
        <f>E7/D7</f>
        <v>0.52208563980935374</v>
      </c>
      <c r="L7" s="34"/>
      <c r="M7" s="39">
        <f>F7-D7</f>
        <v>0</v>
      </c>
      <c r="N7" s="44">
        <f>F7/D7</f>
        <v>1</v>
      </c>
      <c r="O7" s="21"/>
      <c r="P7" s="21"/>
      <c r="Q7" s="21"/>
      <c r="R7" s="21"/>
      <c r="S7" s="20"/>
    </row>
    <row r="8" spans="1:19" ht="15.75" x14ac:dyDescent="0.25">
      <c r="A8" s="11" t="s">
        <v>91</v>
      </c>
      <c r="B8" s="197">
        <v>139899</v>
      </c>
      <c r="C8" s="216">
        <v>112336</v>
      </c>
      <c r="D8" s="177">
        <v>112336</v>
      </c>
      <c r="E8" s="193">
        <v>56008</v>
      </c>
      <c r="F8" s="177">
        <v>112336</v>
      </c>
      <c r="G8" s="161">
        <v>117953</v>
      </c>
      <c r="H8" s="161">
        <v>123143</v>
      </c>
      <c r="I8" s="34"/>
      <c r="J8" s="39"/>
      <c r="K8" s="44"/>
      <c r="L8" s="34"/>
      <c r="M8" s="39"/>
      <c r="N8" s="44"/>
      <c r="O8" s="21"/>
      <c r="P8" s="21"/>
      <c r="Q8" s="21"/>
      <c r="R8" s="21"/>
      <c r="S8" s="20"/>
    </row>
    <row r="9" spans="1:19" ht="15.75" x14ac:dyDescent="0.25">
      <c r="A9" s="2" t="s">
        <v>17</v>
      </c>
      <c r="B9" s="194">
        <f>SUM(B7:B8)</f>
        <v>100632940</v>
      </c>
      <c r="C9" s="217">
        <f t="shared" ref="C9:G9" si="0">SUM(C7:C8)</f>
        <v>111221415</v>
      </c>
      <c r="D9" s="178">
        <f t="shared" si="0"/>
        <v>118999149</v>
      </c>
      <c r="E9" s="194">
        <f t="shared" si="0"/>
        <v>62125105.829999998</v>
      </c>
      <c r="F9" s="178">
        <f t="shared" si="0"/>
        <v>118999149</v>
      </c>
      <c r="G9" s="162">
        <f t="shared" si="0"/>
        <v>129732316</v>
      </c>
      <c r="H9" s="163">
        <f>SUM(H7:H8)</f>
        <v>139891543</v>
      </c>
      <c r="I9" s="34"/>
      <c r="J9" s="39">
        <f>E9-D9</f>
        <v>-56874043.170000002</v>
      </c>
      <c r="K9" s="44">
        <f>E9/D9</f>
        <v>0.52206344626884682</v>
      </c>
      <c r="L9" s="34"/>
      <c r="M9" s="39">
        <f t="shared" ref="M9" si="1">F9-D9</f>
        <v>0</v>
      </c>
      <c r="N9" s="44">
        <f t="shared" ref="N9" si="2">F9/D9</f>
        <v>1</v>
      </c>
      <c r="O9" s="21"/>
      <c r="P9" s="21"/>
      <c r="Q9" s="21"/>
      <c r="R9" s="21"/>
      <c r="S9" s="20"/>
    </row>
    <row r="10" spans="1:19" ht="15.75" x14ac:dyDescent="0.25">
      <c r="A10" s="9" t="s">
        <v>18</v>
      </c>
      <c r="B10" s="197"/>
      <c r="C10" s="216"/>
      <c r="D10" s="175"/>
      <c r="E10" s="191"/>
      <c r="F10" s="175"/>
      <c r="G10" s="159"/>
      <c r="H10" s="159"/>
      <c r="I10" s="34"/>
      <c r="J10" s="35"/>
      <c r="K10" s="49"/>
      <c r="L10" s="34"/>
      <c r="M10" s="35"/>
      <c r="N10" s="49"/>
      <c r="O10" s="21"/>
      <c r="P10" s="21"/>
      <c r="Q10" s="21"/>
      <c r="R10" s="21"/>
      <c r="S10" s="20"/>
    </row>
    <row r="11" spans="1:19" ht="15.75" x14ac:dyDescent="0.25">
      <c r="A11" s="11" t="s">
        <v>92</v>
      </c>
      <c r="B11" s="197">
        <v>-21126899</v>
      </c>
      <c r="C11" s="216">
        <v>-23437231</v>
      </c>
      <c r="D11" s="177">
        <v>-24533745</v>
      </c>
      <c r="E11" s="193">
        <f>-12504367-647426-245230</f>
        <v>-13397023</v>
      </c>
      <c r="F11" s="177">
        <v>-24533745</v>
      </c>
      <c r="G11" s="161">
        <v>-24960651</v>
      </c>
      <c r="H11" s="161">
        <v>-26608054</v>
      </c>
      <c r="I11" s="34"/>
      <c r="J11" s="39">
        <f>E11-D11</f>
        <v>11136722</v>
      </c>
      <c r="K11" s="48">
        <f>E11/D11</f>
        <v>0.54606514415145346</v>
      </c>
      <c r="L11" s="34"/>
      <c r="M11" s="39">
        <f>F11-D11</f>
        <v>0</v>
      </c>
      <c r="N11" s="48">
        <f t="shared" ref="N11:N18" si="3">F11/D11</f>
        <v>1</v>
      </c>
    </row>
    <row r="12" spans="1:19" ht="15.75" x14ac:dyDescent="0.25">
      <c r="A12" s="11" t="s">
        <v>93</v>
      </c>
      <c r="B12" s="197">
        <v>-103230</v>
      </c>
      <c r="C12" s="216">
        <v>-107668</v>
      </c>
      <c r="D12" s="177">
        <v>-107668</v>
      </c>
      <c r="E12" s="193">
        <f>-39874.63-4731</f>
        <v>-44605.63</v>
      </c>
      <c r="F12" s="177">
        <v>-107668</v>
      </c>
      <c r="G12" s="161">
        <v>-107668</v>
      </c>
      <c r="H12" s="161">
        <v>-107668</v>
      </c>
      <c r="I12" s="34"/>
      <c r="J12" s="39"/>
      <c r="K12" s="48"/>
      <c r="L12" s="34"/>
      <c r="M12" s="39"/>
      <c r="N12" s="48"/>
    </row>
    <row r="13" spans="1:19" ht="15.75" x14ac:dyDescent="0.25">
      <c r="A13" s="11" t="s">
        <v>94</v>
      </c>
      <c r="B13" s="197">
        <v>-83243299.989999995</v>
      </c>
      <c r="C13" s="216">
        <v>-86238855</v>
      </c>
      <c r="D13" s="177">
        <v>-96802708</v>
      </c>
      <c r="E13" s="193">
        <f>-38191272.5-1237122</f>
        <v>-39428394.5</v>
      </c>
      <c r="F13" s="177">
        <f>-96802708+350000</f>
        <v>-96452708</v>
      </c>
      <c r="G13" s="161">
        <v>-97388322</v>
      </c>
      <c r="H13" s="161">
        <v>-102183697</v>
      </c>
      <c r="I13" s="34"/>
      <c r="J13" s="39"/>
      <c r="K13" s="48"/>
      <c r="L13" s="34"/>
      <c r="M13" s="39"/>
      <c r="N13" s="48"/>
    </row>
    <row r="14" spans="1:19" ht="15.75" x14ac:dyDescent="0.25">
      <c r="A14" s="11" t="s">
        <v>95</v>
      </c>
      <c r="B14" s="197">
        <v>-3863875</v>
      </c>
      <c r="C14" s="216">
        <v>-3584465</v>
      </c>
      <c r="D14" s="177">
        <v>-4567098</v>
      </c>
      <c r="E14" s="193">
        <f>-4001073-222547</f>
        <v>-4223620</v>
      </c>
      <c r="F14" s="177">
        <v>-4567098</v>
      </c>
      <c r="G14" s="161">
        <v>-3856884</v>
      </c>
      <c r="H14" s="161">
        <v>-4150008</v>
      </c>
      <c r="I14" s="34"/>
      <c r="J14" s="39"/>
      <c r="K14" s="48"/>
      <c r="L14" s="34"/>
      <c r="M14" s="39"/>
      <c r="N14" s="48"/>
    </row>
    <row r="15" spans="1:19" ht="18" x14ac:dyDescent="0.25">
      <c r="A15" s="11" t="s">
        <v>107</v>
      </c>
      <c r="B15" s="197"/>
      <c r="C15" s="216">
        <v>-22781</v>
      </c>
      <c r="D15" s="177">
        <v>-22781</v>
      </c>
      <c r="E15" s="193">
        <v>-3135432.57</v>
      </c>
      <c r="F15" s="177">
        <v>-22781</v>
      </c>
      <c r="G15" s="161"/>
      <c r="H15" s="161"/>
      <c r="I15" s="34"/>
      <c r="J15" s="39"/>
      <c r="K15" s="48"/>
      <c r="L15" s="34"/>
      <c r="M15" s="39"/>
      <c r="N15" s="48"/>
    </row>
    <row r="16" spans="1:19" ht="18" x14ac:dyDescent="0.25">
      <c r="A16" s="11" t="s">
        <v>106</v>
      </c>
      <c r="B16" s="197"/>
      <c r="C16" s="216"/>
      <c r="D16" s="177"/>
      <c r="E16" s="193"/>
      <c r="F16" s="177"/>
      <c r="G16" s="161">
        <v>11400000</v>
      </c>
      <c r="H16" s="161">
        <v>11947200</v>
      </c>
      <c r="I16" s="34"/>
      <c r="J16" s="39"/>
      <c r="K16" s="48"/>
      <c r="L16" s="34"/>
      <c r="M16" s="39"/>
      <c r="N16" s="48"/>
    </row>
    <row r="17" spans="1:14" ht="15.75" x14ac:dyDescent="0.25">
      <c r="A17" s="11"/>
      <c r="B17" s="206"/>
      <c r="C17" s="218"/>
      <c r="D17" s="177"/>
      <c r="E17" s="193"/>
      <c r="F17" s="177"/>
      <c r="G17" s="161"/>
      <c r="H17" s="161"/>
      <c r="I17" s="34"/>
      <c r="J17" s="39"/>
      <c r="K17" s="48"/>
      <c r="L17" s="34"/>
      <c r="M17" s="39"/>
      <c r="N17" s="48"/>
    </row>
    <row r="18" spans="1:14" ht="15.75" x14ac:dyDescent="0.25">
      <c r="A18" s="2" t="s">
        <v>19</v>
      </c>
      <c r="B18" s="195">
        <f t="shared" ref="B18:H18" si="4">SUM(B11:B17)</f>
        <v>-108337303.98999999</v>
      </c>
      <c r="C18" s="219">
        <f t="shared" si="4"/>
        <v>-113391000</v>
      </c>
      <c r="D18" s="179">
        <f t="shared" si="4"/>
        <v>-126034000</v>
      </c>
      <c r="E18" s="195">
        <f t="shared" si="4"/>
        <v>-60229075.700000003</v>
      </c>
      <c r="F18" s="179">
        <f t="shared" si="4"/>
        <v>-125684000</v>
      </c>
      <c r="G18" s="163">
        <f t="shared" si="4"/>
        <v>-114913525</v>
      </c>
      <c r="H18" s="163">
        <f t="shared" si="4"/>
        <v>-121102227</v>
      </c>
      <c r="I18" s="34"/>
      <c r="J18" s="39">
        <f>E18-D18</f>
        <v>65804924.299999997</v>
      </c>
      <c r="K18" s="53">
        <f>E18/D18</f>
        <v>0.47787958566735961</v>
      </c>
      <c r="L18" s="34"/>
      <c r="M18" s="39">
        <f t="shared" ref="M18" si="5">F18-D18</f>
        <v>350000</v>
      </c>
      <c r="N18" s="53">
        <f t="shared" si="3"/>
        <v>0.99722297157909767</v>
      </c>
    </row>
    <row r="19" spans="1:14" ht="18" x14ac:dyDescent="0.25">
      <c r="A19" s="1" t="s">
        <v>103</v>
      </c>
      <c r="B19" s="207"/>
      <c r="C19" s="220"/>
      <c r="D19" s="188"/>
      <c r="E19" s="196"/>
      <c r="F19" s="180"/>
      <c r="G19" s="164"/>
      <c r="H19" s="164"/>
      <c r="I19" s="34"/>
      <c r="J19" s="41">
        <f>E19-D19</f>
        <v>0</v>
      </c>
      <c r="K19" s="46" t="e">
        <f>E19/D19</f>
        <v>#DIV/0!</v>
      </c>
      <c r="L19" s="34"/>
      <c r="M19" s="41">
        <f>F19-D19</f>
        <v>0</v>
      </c>
      <c r="N19" s="46" t="e">
        <f>F19/D19</f>
        <v>#DIV/0!</v>
      </c>
    </row>
    <row r="20" spans="1:14" ht="18" x14ac:dyDescent="0.25">
      <c r="A20" s="9" t="s">
        <v>100</v>
      </c>
      <c r="B20" s="208"/>
      <c r="C20" s="221"/>
      <c r="D20" s="177"/>
      <c r="E20" s="193"/>
      <c r="F20" s="177"/>
      <c r="G20" s="161"/>
      <c r="H20" s="161"/>
      <c r="I20" s="34"/>
      <c r="J20" s="35"/>
      <c r="K20" s="49"/>
      <c r="L20" s="34"/>
      <c r="M20" s="35"/>
      <c r="N20" s="49"/>
    </row>
    <row r="21" spans="1:14" ht="15.75" x14ac:dyDescent="0.25">
      <c r="A21" s="6" t="s">
        <v>96</v>
      </c>
      <c r="B21" s="197"/>
      <c r="C21" s="216"/>
      <c r="D21" s="181"/>
      <c r="E21" s="197"/>
      <c r="F21" s="181"/>
      <c r="G21" s="165"/>
      <c r="H21" s="166"/>
      <c r="I21" s="34"/>
      <c r="J21" s="39">
        <f>E21-D21</f>
        <v>0</v>
      </c>
      <c r="K21" s="48" t="e">
        <f>E21/D21</f>
        <v>#DIV/0!</v>
      </c>
      <c r="L21" s="34"/>
      <c r="M21" s="39">
        <f t="shared" ref="M21:M23" si="6">F21-D21</f>
        <v>0</v>
      </c>
      <c r="N21" s="48" t="e">
        <f t="shared" ref="N21:N23" si="7">F21/D21</f>
        <v>#DIV/0!</v>
      </c>
    </row>
    <row r="22" spans="1:14" ht="15.75" x14ac:dyDescent="0.25">
      <c r="A22" s="6"/>
      <c r="B22" s="197"/>
      <c r="C22" s="216"/>
      <c r="D22" s="181"/>
      <c r="E22" s="197"/>
      <c r="F22" s="181"/>
      <c r="G22" s="165"/>
      <c r="H22" s="166"/>
      <c r="I22" s="34"/>
      <c r="J22" s="39"/>
      <c r="K22" s="48"/>
      <c r="L22" s="34"/>
      <c r="M22" s="39"/>
      <c r="N22" s="48"/>
    </row>
    <row r="23" spans="1:14" ht="15.75" x14ac:dyDescent="0.25">
      <c r="A23" s="9" t="s">
        <v>20</v>
      </c>
      <c r="B23" s="195">
        <f>SUM(B21:B22)</f>
        <v>0</v>
      </c>
      <c r="C23" s="219">
        <f t="shared" ref="C23:H23" si="8">SUM(C21:C22)</f>
        <v>0</v>
      </c>
      <c r="D23" s="179">
        <f t="shared" si="8"/>
        <v>0</v>
      </c>
      <c r="E23" s="195">
        <f t="shared" si="8"/>
        <v>0</v>
      </c>
      <c r="F23" s="179">
        <f t="shared" si="8"/>
        <v>0</v>
      </c>
      <c r="G23" s="163">
        <f t="shared" si="8"/>
        <v>0</v>
      </c>
      <c r="H23" s="163">
        <f t="shared" si="8"/>
        <v>0</v>
      </c>
      <c r="I23" s="34"/>
      <c r="J23" s="40">
        <f>E23-D23</f>
        <v>0</v>
      </c>
      <c r="K23" s="53" t="e">
        <f>E23/D23</f>
        <v>#DIV/0!</v>
      </c>
      <c r="L23" s="34"/>
      <c r="M23" s="40">
        <f t="shared" si="6"/>
        <v>0</v>
      </c>
      <c r="N23" s="53" t="e">
        <f t="shared" si="7"/>
        <v>#DIV/0!</v>
      </c>
    </row>
    <row r="24" spans="1:14" ht="15.75" x14ac:dyDescent="0.25">
      <c r="A24" s="1" t="s">
        <v>21</v>
      </c>
      <c r="B24" s="198">
        <f t="shared" ref="B24:H24" si="9">B5+B9+B18+B19+B23</f>
        <v>16257983.010000005</v>
      </c>
      <c r="C24" s="222">
        <f t="shared" si="9"/>
        <v>13603951</v>
      </c>
      <c r="D24" s="182">
        <f t="shared" si="9"/>
        <v>9223132.0099999905</v>
      </c>
      <c r="E24" s="198">
        <f t="shared" si="9"/>
        <v>18154013.140000001</v>
      </c>
      <c r="F24" s="182">
        <f t="shared" si="9"/>
        <v>9573132.0099999905</v>
      </c>
      <c r="G24" s="167">
        <f t="shared" si="9"/>
        <v>24391923.00999999</v>
      </c>
      <c r="H24" s="167">
        <f t="shared" si="9"/>
        <v>43181239.00999999</v>
      </c>
      <c r="I24" s="34"/>
      <c r="J24" s="41">
        <f>E24-D24</f>
        <v>8930881.1300000101</v>
      </c>
      <c r="K24" s="46">
        <f>E24/D24</f>
        <v>1.9683132714913856</v>
      </c>
      <c r="L24" s="34"/>
      <c r="M24" s="41">
        <f>F24-D24</f>
        <v>350000</v>
      </c>
      <c r="N24" s="46">
        <f>F24/D24</f>
        <v>1.0379480635884339</v>
      </c>
    </row>
    <row r="25" spans="1:14" ht="18" x14ac:dyDescent="0.25">
      <c r="A25" s="9" t="s">
        <v>22</v>
      </c>
      <c r="B25" s="208"/>
      <c r="C25" s="221"/>
      <c r="D25" s="177"/>
      <c r="E25" s="193"/>
      <c r="F25" s="177"/>
      <c r="G25" s="161"/>
      <c r="H25" s="161"/>
      <c r="I25" s="34"/>
      <c r="J25" s="35"/>
      <c r="K25" s="45"/>
      <c r="L25" s="34"/>
      <c r="M25" s="35"/>
      <c r="N25" s="45"/>
    </row>
    <row r="26" spans="1:14" ht="15.75" x14ac:dyDescent="0.25">
      <c r="A26" s="11" t="s">
        <v>23</v>
      </c>
      <c r="B26" s="193"/>
      <c r="C26" s="223">
        <v>-3658569</v>
      </c>
      <c r="D26" s="183"/>
      <c r="E26" s="199"/>
      <c r="F26" s="183"/>
      <c r="G26" s="168"/>
      <c r="H26" s="168"/>
      <c r="I26" s="34"/>
      <c r="J26" s="39">
        <f>E26-D26</f>
        <v>0</v>
      </c>
      <c r="K26" s="44" t="e">
        <f>E26/D26</f>
        <v>#DIV/0!</v>
      </c>
      <c r="L26" s="34"/>
      <c r="M26" s="39">
        <f>F26-D26</f>
        <v>0</v>
      </c>
      <c r="N26" s="44" t="e">
        <f t="shared" ref="N26" si="10">F26/D26</f>
        <v>#DIV/0!</v>
      </c>
    </row>
    <row r="27" spans="1:14" ht="15.75" x14ac:dyDescent="0.25">
      <c r="A27" s="11" t="s">
        <v>24</v>
      </c>
      <c r="B27" s="209"/>
      <c r="C27" s="224"/>
      <c r="D27" s="177"/>
      <c r="E27" s="193"/>
      <c r="F27" s="177"/>
      <c r="G27" s="161"/>
      <c r="H27" s="161"/>
      <c r="I27" s="34"/>
      <c r="J27" s="39">
        <f>E27-D27</f>
        <v>0</v>
      </c>
      <c r="K27" s="44"/>
      <c r="L27" s="34"/>
      <c r="M27" s="39">
        <f t="shared" ref="M27:M30" si="11">F27-D27</f>
        <v>0</v>
      </c>
      <c r="N27" s="44"/>
    </row>
    <row r="28" spans="1:14" ht="15.75" x14ac:dyDescent="0.25">
      <c r="A28" s="11" t="s">
        <v>25</v>
      </c>
      <c r="B28" s="210">
        <v>-5275885</v>
      </c>
      <c r="C28" s="223">
        <f>-C7*0.0525</f>
        <v>-5833226.6475</v>
      </c>
      <c r="D28" s="183">
        <f>-D7*0.0525</f>
        <v>-6241557.6825000001</v>
      </c>
      <c r="E28" s="199">
        <f>D28</f>
        <v>-6241557.6825000001</v>
      </c>
      <c r="F28" s="177">
        <f>-F7*0.0525</f>
        <v>-6241557.6825000001</v>
      </c>
      <c r="G28" s="161">
        <f>-G7*0.0525</f>
        <v>-6804754.0575000001</v>
      </c>
      <c r="H28" s="161">
        <f>-H7*0.0525</f>
        <v>-7337841</v>
      </c>
      <c r="I28" s="34"/>
      <c r="J28" s="39">
        <f>E28-D28</f>
        <v>0</v>
      </c>
      <c r="K28" s="44"/>
      <c r="L28" s="34"/>
      <c r="M28" s="39">
        <f t="shared" si="11"/>
        <v>0</v>
      </c>
      <c r="N28" s="44"/>
    </row>
    <row r="29" spans="1:14" ht="15.75" x14ac:dyDescent="0.25">
      <c r="A29" s="11" t="s">
        <v>26</v>
      </c>
      <c r="B29" s="200"/>
      <c r="C29" s="225"/>
      <c r="D29" s="184"/>
      <c r="E29" s="200"/>
      <c r="F29" s="184"/>
      <c r="G29" s="169"/>
      <c r="H29" s="169"/>
      <c r="I29" s="34"/>
      <c r="J29" s="39">
        <f>E29-D29</f>
        <v>0</v>
      </c>
      <c r="K29" s="44"/>
      <c r="L29" s="34"/>
      <c r="M29" s="39">
        <f t="shared" si="11"/>
        <v>0</v>
      </c>
      <c r="N29" s="44"/>
    </row>
    <row r="30" spans="1:14" ht="15.75" x14ac:dyDescent="0.25">
      <c r="A30" s="9" t="s">
        <v>27</v>
      </c>
      <c r="B30" s="201">
        <f>SUM(B26:B29)</f>
        <v>-5275885</v>
      </c>
      <c r="C30" s="226">
        <f>SUM(C26:C29)</f>
        <v>-9491795.6475000009</v>
      </c>
      <c r="D30" s="185">
        <f t="shared" ref="D30:H30" si="12">SUM(D26:D29)</f>
        <v>-6241557.6825000001</v>
      </c>
      <c r="E30" s="201">
        <f t="shared" si="12"/>
        <v>-6241557.6825000001</v>
      </c>
      <c r="F30" s="185">
        <f t="shared" si="12"/>
        <v>-6241557.6825000001</v>
      </c>
      <c r="G30" s="170">
        <f t="shared" si="12"/>
        <v>-6804754.0575000001</v>
      </c>
      <c r="H30" s="170">
        <f t="shared" si="12"/>
        <v>-7337841</v>
      </c>
      <c r="I30" s="34"/>
      <c r="J30" s="39">
        <f>E30-D30</f>
        <v>0</v>
      </c>
      <c r="K30" s="44">
        <f>E30/D30</f>
        <v>1</v>
      </c>
      <c r="L30" s="34"/>
      <c r="M30" s="39">
        <f t="shared" si="11"/>
        <v>0</v>
      </c>
      <c r="N30" s="44">
        <f>F30/D30</f>
        <v>1</v>
      </c>
    </row>
    <row r="31" spans="1:14" ht="15.75" x14ac:dyDescent="0.25">
      <c r="A31" s="10"/>
      <c r="B31" s="211"/>
      <c r="C31" s="227"/>
      <c r="D31" s="185"/>
      <c r="E31" s="201"/>
      <c r="F31" s="185"/>
      <c r="G31" s="170"/>
      <c r="H31" s="170"/>
      <c r="I31" s="34"/>
      <c r="J31" s="36"/>
      <c r="K31" s="45"/>
      <c r="L31" s="34"/>
      <c r="M31" s="36"/>
      <c r="N31" s="45"/>
    </row>
    <row r="32" spans="1:14" ht="15.75" x14ac:dyDescent="0.25">
      <c r="A32" s="10" t="s">
        <v>28</v>
      </c>
      <c r="B32" s="193">
        <f t="shared" ref="B32:H32" si="13">ABS(IF(B24+B30&gt;0,0,B24+B30))</f>
        <v>0</v>
      </c>
      <c r="C32" s="228">
        <f t="shared" si="13"/>
        <v>0</v>
      </c>
      <c r="D32" s="177">
        <f t="shared" si="13"/>
        <v>0</v>
      </c>
      <c r="E32" s="193">
        <f t="shared" si="13"/>
        <v>0</v>
      </c>
      <c r="F32" s="177">
        <f t="shared" si="13"/>
        <v>0</v>
      </c>
      <c r="G32" s="161">
        <f t="shared" si="13"/>
        <v>0</v>
      </c>
      <c r="H32" s="161">
        <f t="shared" si="13"/>
        <v>0</v>
      </c>
      <c r="I32" s="34"/>
      <c r="J32" s="39">
        <f>E32-D32</f>
        <v>0</v>
      </c>
      <c r="K32" s="44" t="e">
        <f>E32/D32</f>
        <v>#DIV/0!</v>
      </c>
      <c r="L32" s="34"/>
      <c r="M32" s="39">
        <f>F32-D32</f>
        <v>0</v>
      </c>
      <c r="N32" s="44" t="e">
        <f>F32/D32</f>
        <v>#DIV/0!</v>
      </c>
    </row>
    <row r="33" spans="1:14" ht="15.75" x14ac:dyDescent="0.25">
      <c r="A33" s="2"/>
      <c r="B33" s="212"/>
      <c r="C33" s="229"/>
      <c r="D33" s="186"/>
      <c r="E33" s="202"/>
      <c r="F33" s="186"/>
      <c r="G33" s="171"/>
      <c r="H33" s="171"/>
      <c r="I33" s="34"/>
      <c r="J33" s="42"/>
      <c r="K33" s="45"/>
      <c r="L33" s="34"/>
      <c r="M33" s="42"/>
      <c r="N33" s="45"/>
    </row>
    <row r="34" spans="1:14" ht="15.75" x14ac:dyDescent="0.25">
      <c r="A34" s="1" t="s">
        <v>29</v>
      </c>
      <c r="B34" s="203">
        <f>ROUND(B24+B30+B32,0)</f>
        <v>10982098</v>
      </c>
      <c r="C34" s="230">
        <f>ROUND(C24+C30+C32,0)</f>
        <v>4112155</v>
      </c>
      <c r="D34" s="187">
        <f t="shared" ref="D34:H34" si="14">ROUND(D24+D30+D32,0)</f>
        <v>2981574</v>
      </c>
      <c r="E34" s="203">
        <f t="shared" si="14"/>
        <v>11912455</v>
      </c>
      <c r="F34" s="187">
        <f t="shared" si="14"/>
        <v>3331574</v>
      </c>
      <c r="G34" s="172">
        <f t="shared" si="14"/>
        <v>17587169</v>
      </c>
      <c r="H34" s="172">
        <f t="shared" si="14"/>
        <v>35843398</v>
      </c>
      <c r="I34" s="34"/>
      <c r="J34" s="43">
        <f>E34-D34</f>
        <v>8930881</v>
      </c>
      <c r="K34" s="47">
        <f>E34/D34</f>
        <v>3.9953578210703475</v>
      </c>
      <c r="L34" s="34"/>
      <c r="M34" s="43">
        <f>F34-D34</f>
        <v>350000</v>
      </c>
      <c r="N34" s="47">
        <f>F34/D34</f>
        <v>1.1173876616847342</v>
      </c>
    </row>
    <row r="36" spans="1:14" ht="15.75" x14ac:dyDescent="0.25">
      <c r="A36" s="13" t="s">
        <v>30</v>
      </c>
      <c r="B36" s="13"/>
      <c r="C36" s="13"/>
      <c r="D36" s="14"/>
      <c r="E36" s="14"/>
      <c r="F36" s="14"/>
      <c r="G36" s="14"/>
      <c r="H36" s="14"/>
    </row>
    <row r="37" spans="1:14" ht="15.75" customHeight="1" x14ac:dyDescent="0.25">
      <c r="A37" s="17" t="s">
        <v>31</v>
      </c>
      <c r="B37" s="18"/>
      <c r="C37" s="18"/>
      <c r="D37" s="18"/>
      <c r="E37" s="14"/>
      <c r="F37" s="14"/>
      <c r="G37" s="14"/>
      <c r="H37" s="14"/>
    </row>
    <row r="38" spans="1:14" ht="15.75" customHeight="1" x14ac:dyDescent="0.25">
      <c r="A38" s="22" t="s">
        <v>53</v>
      </c>
      <c r="B38" s="18"/>
      <c r="C38" s="18"/>
      <c r="D38" s="18"/>
      <c r="E38" s="14"/>
      <c r="F38" s="14"/>
      <c r="G38" s="14"/>
      <c r="H38" s="14"/>
    </row>
    <row r="39" spans="1:14" ht="15.75" customHeight="1" x14ac:dyDescent="0.25">
      <c r="A39" s="22" t="s">
        <v>110</v>
      </c>
      <c r="B39" s="17"/>
      <c r="C39" s="17"/>
      <c r="D39" s="17"/>
      <c r="E39" s="15"/>
      <c r="F39" s="15"/>
      <c r="G39" s="15"/>
      <c r="H39" s="15"/>
    </row>
    <row r="40" spans="1:14" ht="15.75" customHeight="1" x14ac:dyDescent="0.25">
      <c r="A40" s="22" t="s">
        <v>98</v>
      </c>
      <c r="B40" s="17"/>
      <c r="C40" s="17"/>
      <c r="D40" s="17"/>
      <c r="E40" s="15"/>
      <c r="F40" s="15"/>
      <c r="G40" s="15"/>
      <c r="H40" s="15"/>
    </row>
    <row r="41" spans="1:14" ht="15.75" customHeight="1" x14ac:dyDescent="0.25">
      <c r="A41" s="22" t="s">
        <v>108</v>
      </c>
      <c r="B41" s="17"/>
      <c r="C41" s="17"/>
      <c r="D41" s="17"/>
      <c r="E41" s="15"/>
      <c r="F41" s="15"/>
      <c r="G41" s="15"/>
      <c r="H41" s="15"/>
    </row>
    <row r="42" spans="1:14" ht="15.75" customHeight="1" x14ac:dyDescent="0.25">
      <c r="A42" s="17" t="s">
        <v>109</v>
      </c>
      <c r="B42" s="17"/>
      <c r="C42" s="17"/>
      <c r="D42" s="17"/>
      <c r="E42" s="15"/>
      <c r="F42" s="15"/>
      <c r="G42" s="15"/>
      <c r="H42" s="15"/>
    </row>
    <row r="43" spans="1:14" ht="15.75" customHeight="1" x14ac:dyDescent="0.25">
      <c r="A43" s="19" t="s">
        <v>101</v>
      </c>
      <c r="B43" s="17"/>
      <c r="C43" s="17"/>
      <c r="D43" s="17"/>
      <c r="E43" s="16"/>
      <c r="F43" s="16"/>
      <c r="G43" s="16"/>
      <c r="H43" s="16"/>
    </row>
    <row r="44" spans="1:14" ht="15.75" customHeight="1" x14ac:dyDescent="0.25">
      <c r="A44" s="156" t="s">
        <v>102</v>
      </c>
      <c r="B44" s="17"/>
      <c r="C44" s="17"/>
      <c r="D44" s="17"/>
      <c r="E44" s="16"/>
      <c r="F44" s="16"/>
      <c r="G44" s="16"/>
      <c r="H44" s="16"/>
    </row>
    <row r="45" spans="1:14" ht="15.75" customHeight="1" x14ac:dyDescent="0.25">
      <c r="A45" s="17" t="s">
        <v>97</v>
      </c>
      <c r="B45" s="17"/>
      <c r="C45" s="17"/>
      <c r="D45" s="17"/>
      <c r="E45" s="15"/>
      <c r="F45" s="15"/>
      <c r="G45" s="15"/>
      <c r="H45" s="15"/>
    </row>
    <row r="46" spans="1:14" ht="15.75" customHeight="1" x14ac:dyDescent="0.25">
      <c r="A46" s="17" t="s">
        <v>104</v>
      </c>
      <c r="B46" s="17"/>
      <c r="C46" s="17"/>
      <c r="D46" s="17"/>
      <c r="E46" s="15"/>
      <c r="F46" s="15"/>
      <c r="G46" s="15"/>
      <c r="H46" s="15"/>
    </row>
    <row r="47" spans="1:14" ht="15.75" customHeight="1" x14ac:dyDescent="0.25">
      <c r="A47" s="22" t="s">
        <v>105</v>
      </c>
    </row>
    <row r="48" spans="1:14"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sheetData>
  <mergeCells count="4">
    <mergeCell ref="A1:H1"/>
    <mergeCell ref="A2:H2"/>
    <mergeCell ref="J2:N2"/>
    <mergeCell ref="J3:N3"/>
  </mergeCells>
  <pageMargins left="0.5" right="0.5" top="0.75" bottom="0.75" header="0.3" footer="0.3"/>
  <pageSetup scale="6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zoomScaleNormal="100" workbookViewId="0">
      <selection activeCell="B48" sqref="B48"/>
    </sheetView>
  </sheetViews>
  <sheetFormatPr defaultColWidth="9.140625" defaultRowHeight="12.75" x14ac:dyDescent="0.2"/>
  <cols>
    <col min="1" max="1" width="41.42578125" style="23" customWidth="1"/>
    <col min="2" max="8" width="14.7109375" style="23" customWidth="1"/>
    <col min="9" max="9" width="2.7109375" style="23" hidden="1" customWidth="1"/>
    <col min="10" max="10" width="14" style="23" hidden="1" customWidth="1"/>
    <col min="11" max="11" width="15.42578125" style="23" hidden="1" customWidth="1"/>
    <col min="12" max="12" width="2.28515625" style="23" hidden="1" customWidth="1"/>
    <col min="13" max="13" width="12" style="23" hidden="1" customWidth="1"/>
    <col min="14" max="14" width="12.7109375" style="23" hidden="1" customWidth="1"/>
    <col min="15" max="16384" width="9.140625" style="23"/>
  </cols>
  <sheetData>
    <row r="1" spans="1:14" ht="15.75" x14ac:dyDescent="0.25">
      <c r="A1" s="236" t="s">
        <v>0</v>
      </c>
      <c r="B1" s="236"/>
      <c r="C1" s="236"/>
      <c r="D1" s="236"/>
      <c r="E1" s="236"/>
      <c r="F1" s="236"/>
      <c r="G1" s="236"/>
      <c r="H1" s="236"/>
      <c r="I1" s="30"/>
    </row>
    <row r="2" spans="1:14" ht="15.75" x14ac:dyDescent="0.25">
      <c r="A2" s="236" t="s">
        <v>1</v>
      </c>
      <c r="B2" s="236"/>
      <c r="C2" s="236"/>
      <c r="D2" s="236"/>
      <c r="E2" s="236"/>
      <c r="F2" s="236"/>
      <c r="G2" s="236"/>
      <c r="H2" s="236"/>
      <c r="I2" s="30"/>
    </row>
    <row r="3" spans="1:14" ht="15.75" x14ac:dyDescent="0.25">
      <c r="A3" s="231"/>
      <c r="B3" s="231"/>
      <c r="C3" s="231"/>
      <c r="D3" s="231"/>
      <c r="E3" s="231"/>
      <c r="F3" s="231"/>
      <c r="G3" s="231"/>
      <c r="H3" s="231"/>
      <c r="I3" s="34"/>
      <c r="J3" s="237" t="s">
        <v>2</v>
      </c>
      <c r="K3" s="238"/>
      <c r="L3" s="238"/>
      <c r="M3" s="238"/>
      <c r="N3" s="239"/>
    </row>
    <row r="4" spans="1:14" ht="63" x14ac:dyDescent="0.25">
      <c r="A4" s="58" t="s">
        <v>3</v>
      </c>
      <c r="B4" s="59" t="s">
        <v>4</v>
      </c>
      <c r="C4" s="60" t="s">
        <v>5</v>
      </c>
      <c r="D4" s="123" t="s">
        <v>6</v>
      </c>
      <c r="E4" s="4" t="s">
        <v>7</v>
      </c>
      <c r="F4" s="123" t="s">
        <v>8</v>
      </c>
      <c r="G4" s="60" t="s">
        <v>9</v>
      </c>
      <c r="H4" s="60" t="s">
        <v>10</v>
      </c>
      <c r="J4" s="55" t="s">
        <v>11</v>
      </c>
      <c r="K4" s="56" t="s">
        <v>12</v>
      </c>
      <c r="L4" s="34"/>
      <c r="M4" s="55" t="s">
        <v>13</v>
      </c>
      <c r="N4" s="57" t="s">
        <v>14</v>
      </c>
    </row>
    <row r="5" spans="1:14" ht="18" x14ac:dyDescent="0.25">
      <c r="A5" s="61" t="s">
        <v>38</v>
      </c>
      <c r="B5" s="62"/>
      <c r="C5" s="99"/>
      <c r="D5" s="124">
        <f>B22</f>
        <v>0</v>
      </c>
      <c r="E5" s="63">
        <f>B22</f>
        <v>0</v>
      </c>
      <c r="F5" s="124">
        <f>B22</f>
        <v>0</v>
      </c>
      <c r="G5" s="63">
        <f t="shared" ref="G5" si="0">F22</f>
        <v>0</v>
      </c>
      <c r="H5" s="63">
        <f>G22</f>
        <v>0</v>
      </c>
      <c r="J5" s="93">
        <f>E5-D5</f>
        <v>0</v>
      </c>
      <c r="K5" s="94" t="e">
        <f>E5/D5</f>
        <v>#DIV/0!</v>
      </c>
      <c r="L5" s="95"/>
      <c r="M5" s="93">
        <f>F5-D5</f>
        <v>0</v>
      </c>
      <c r="N5" s="96" t="e">
        <f>F5/D5</f>
        <v>#DIV/0!</v>
      </c>
    </row>
    <row r="6" spans="1:14" ht="15.75" x14ac:dyDescent="0.25">
      <c r="A6" s="64" t="s">
        <v>16</v>
      </c>
      <c r="B6" s="65"/>
      <c r="C6" s="64"/>
      <c r="D6" s="110"/>
      <c r="E6" s="66"/>
      <c r="F6" s="114"/>
      <c r="G6" s="66"/>
      <c r="H6" s="66"/>
      <c r="J6" s="38"/>
      <c r="K6" s="87"/>
      <c r="M6" s="38"/>
      <c r="N6" s="88"/>
    </row>
    <row r="7" spans="1:14" ht="15.75" x14ac:dyDescent="0.25">
      <c r="A7" s="67" t="s">
        <v>39</v>
      </c>
      <c r="B7" s="68"/>
      <c r="C7" s="82"/>
      <c r="D7" s="125"/>
      <c r="E7" s="69"/>
      <c r="F7" s="130"/>
      <c r="G7" s="69"/>
      <c r="H7" s="69"/>
      <c r="J7" s="39">
        <f t="shared" ref="J7:J32" si="1">E7-D7</f>
        <v>0</v>
      </c>
      <c r="K7" s="48" t="e">
        <f t="shared" ref="K7:K32" si="2">E7/D7</f>
        <v>#DIV/0!</v>
      </c>
      <c r="M7" s="39">
        <f t="shared" ref="M7:M32" si="3">F7-D7</f>
        <v>0</v>
      </c>
      <c r="N7" s="54" t="e">
        <f t="shared" ref="N7:N32" si="4">F7/D7</f>
        <v>#DIV/0!</v>
      </c>
    </row>
    <row r="8" spans="1:14" ht="15.75" x14ac:dyDescent="0.25">
      <c r="A8" s="67" t="s">
        <v>40</v>
      </c>
      <c r="B8" s="68"/>
      <c r="C8" s="82"/>
      <c r="D8" s="125"/>
      <c r="E8" s="69"/>
      <c r="F8" s="130"/>
      <c r="G8" s="69"/>
      <c r="H8" s="69"/>
      <c r="J8" s="39">
        <f t="shared" si="1"/>
        <v>0</v>
      </c>
      <c r="K8" s="48" t="e">
        <f t="shared" si="2"/>
        <v>#DIV/0!</v>
      </c>
      <c r="M8" s="39">
        <f t="shared" si="3"/>
        <v>0</v>
      </c>
      <c r="N8" s="54" t="e">
        <f t="shared" si="4"/>
        <v>#DIV/0!</v>
      </c>
    </row>
    <row r="9" spans="1:14" ht="15.75" x14ac:dyDescent="0.25">
      <c r="A9" s="67" t="s">
        <v>41</v>
      </c>
      <c r="B9" s="68"/>
      <c r="C9" s="82"/>
      <c r="D9" s="125"/>
      <c r="E9" s="69"/>
      <c r="F9" s="130"/>
      <c r="G9" s="69"/>
      <c r="H9" s="69"/>
      <c r="J9" s="39">
        <f t="shared" si="1"/>
        <v>0</v>
      </c>
      <c r="K9" s="48" t="e">
        <f t="shared" si="2"/>
        <v>#DIV/0!</v>
      </c>
      <c r="M9" s="39">
        <f t="shared" si="3"/>
        <v>0</v>
      </c>
      <c r="N9" s="54" t="e">
        <f t="shared" si="4"/>
        <v>#DIV/0!</v>
      </c>
    </row>
    <row r="10" spans="1:14" ht="15.75" x14ac:dyDescent="0.25">
      <c r="A10" s="67"/>
      <c r="B10" s="68"/>
      <c r="C10" s="82"/>
      <c r="D10" s="126"/>
      <c r="E10" s="69"/>
      <c r="F10" s="130"/>
      <c r="G10" s="69"/>
      <c r="H10" s="69"/>
      <c r="J10" s="39"/>
      <c r="K10" s="48"/>
      <c r="M10" s="39"/>
      <c r="N10" s="54"/>
    </row>
    <row r="11" spans="1:14" ht="15.75" x14ac:dyDescent="0.25">
      <c r="A11" s="70" t="s">
        <v>17</v>
      </c>
      <c r="B11" s="63">
        <f t="shared" ref="B11:G11" si="5">SUM(B7:B10)</f>
        <v>0</v>
      </c>
      <c r="C11" s="63">
        <f t="shared" si="5"/>
        <v>0</v>
      </c>
      <c r="D11" s="63">
        <f t="shared" si="5"/>
        <v>0</v>
      </c>
      <c r="E11" s="63">
        <f t="shared" si="5"/>
        <v>0</v>
      </c>
      <c r="F11" s="63">
        <f t="shared" si="5"/>
        <v>0</v>
      </c>
      <c r="G11" s="63">
        <f t="shared" si="5"/>
        <v>0</v>
      </c>
      <c r="H11" s="63">
        <f>SUM(H7:H10)</f>
        <v>0</v>
      </c>
      <c r="J11" s="89">
        <f t="shared" si="1"/>
        <v>0</v>
      </c>
      <c r="K11" s="90" t="e">
        <f t="shared" si="2"/>
        <v>#DIV/0!</v>
      </c>
      <c r="L11" s="91"/>
      <c r="M11" s="89">
        <f t="shared" si="3"/>
        <v>0</v>
      </c>
      <c r="N11" s="92" t="e">
        <f t="shared" si="4"/>
        <v>#DIV/0!</v>
      </c>
    </row>
    <row r="12" spans="1:14" ht="15.75" x14ac:dyDescent="0.25">
      <c r="A12" s="97" t="s">
        <v>18</v>
      </c>
      <c r="B12" s="97"/>
      <c r="C12" s="97"/>
      <c r="D12" s="136"/>
      <c r="E12" s="66"/>
      <c r="F12" s="114"/>
      <c r="G12" s="66"/>
      <c r="H12" s="66"/>
      <c r="J12" s="38"/>
      <c r="K12" s="87"/>
      <c r="M12" s="38"/>
      <c r="N12" s="88"/>
    </row>
    <row r="13" spans="1:14" ht="15.75" x14ac:dyDescent="0.25">
      <c r="A13" s="72" t="s">
        <v>42</v>
      </c>
      <c r="B13" s="76"/>
      <c r="C13" s="76"/>
      <c r="D13" s="76"/>
      <c r="E13" s="76"/>
      <c r="F13" s="127"/>
      <c r="G13" s="73"/>
      <c r="H13" s="73"/>
      <c r="J13" s="100">
        <f t="shared" si="1"/>
        <v>0</v>
      </c>
      <c r="K13" s="101" t="e">
        <f t="shared" si="2"/>
        <v>#DIV/0!</v>
      </c>
      <c r="L13" s="102"/>
      <c r="M13" s="100">
        <f t="shared" si="3"/>
        <v>0</v>
      </c>
      <c r="N13" s="103" t="e">
        <f t="shared" si="4"/>
        <v>#DIV/0!</v>
      </c>
    </row>
    <row r="14" spans="1:14" ht="18" x14ac:dyDescent="0.25">
      <c r="A14" s="74" t="s">
        <v>43</v>
      </c>
      <c r="B14" s="75">
        <v>0</v>
      </c>
      <c r="C14" s="75">
        <v>0</v>
      </c>
      <c r="D14" s="75">
        <v>0</v>
      </c>
      <c r="E14" s="75">
        <v>0</v>
      </c>
      <c r="F14" s="131">
        <f>D14</f>
        <v>0</v>
      </c>
      <c r="G14" s="75">
        <v>0</v>
      </c>
      <c r="H14" s="75">
        <v>0</v>
      </c>
      <c r="J14" s="100">
        <f t="shared" si="1"/>
        <v>0</v>
      </c>
      <c r="K14" s="101" t="e">
        <f t="shared" si="2"/>
        <v>#DIV/0!</v>
      </c>
      <c r="L14" s="102"/>
      <c r="M14" s="100">
        <f t="shared" si="3"/>
        <v>0</v>
      </c>
      <c r="N14" s="103" t="e">
        <f t="shared" si="4"/>
        <v>#DIV/0!</v>
      </c>
    </row>
    <row r="15" spans="1:14" ht="15.75" x14ac:dyDescent="0.25">
      <c r="A15" s="72" t="s">
        <v>44</v>
      </c>
      <c r="B15" s="73">
        <f>SUM(B13:B14)</f>
        <v>0</v>
      </c>
      <c r="C15" s="73">
        <f t="shared" ref="C15:H15" si="6">SUM(C13:C14)</f>
        <v>0</v>
      </c>
      <c r="D15" s="73">
        <f t="shared" si="6"/>
        <v>0</v>
      </c>
      <c r="E15" s="73">
        <f t="shared" si="6"/>
        <v>0</v>
      </c>
      <c r="F15" s="127">
        <f t="shared" si="6"/>
        <v>0</v>
      </c>
      <c r="G15" s="119">
        <f t="shared" si="6"/>
        <v>0</v>
      </c>
      <c r="H15" s="73">
        <f t="shared" si="6"/>
        <v>0</v>
      </c>
      <c r="J15" s="100">
        <f t="shared" si="1"/>
        <v>0</v>
      </c>
      <c r="K15" s="101" t="e">
        <f t="shared" si="2"/>
        <v>#DIV/0!</v>
      </c>
      <c r="L15" s="102"/>
      <c r="M15" s="100">
        <f t="shared" si="3"/>
        <v>0</v>
      </c>
      <c r="N15" s="103" t="e">
        <f t="shared" si="4"/>
        <v>#DIV/0!</v>
      </c>
    </row>
    <row r="16" spans="1:14" ht="15.75" x14ac:dyDescent="0.25">
      <c r="A16" s="74" t="s">
        <v>45</v>
      </c>
      <c r="B16" s="119">
        <v>0</v>
      </c>
      <c r="C16" s="73">
        <v>0</v>
      </c>
      <c r="D16" s="127">
        <v>0</v>
      </c>
      <c r="E16" s="73">
        <v>0</v>
      </c>
      <c r="F16" s="127">
        <v>0</v>
      </c>
      <c r="G16" s="73">
        <v>0</v>
      </c>
      <c r="H16" s="73">
        <v>0</v>
      </c>
      <c r="J16" s="100">
        <f t="shared" si="1"/>
        <v>0</v>
      </c>
      <c r="K16" s="101" t="e">
        <f t="shared" si="2"/>
        <v>#DIV/0!</v>
      </c>
      <c r="L16" s="102"/>
      <c r="M16" s="100">
        <f t="shared" si="3"/>
        <v>0</v>
      </c>
      <c r="N16" s="103" t="e">
        <f t="shared" si="4"/>
        <v>#DIV/0!</v>
      </c>
    </row>
    <row r="17" spans="1:14" ht="15.75" x14ac:dyDescent="0.25">
      <c r="A17" s="77" t="s">
        <v>19</v>
      </c>
      <c r="B17" s="78">
        <f>SUM(B15:B16)</f>
        <v>0</v>
      </c>
      <c r="C17" s="78">
        <f>SUM(C15:C16)</f>
        <v>0</v>
      </c>
      <c r="D17" s="78">
        <f t="shared" ref="D17:H17" si="7">SUM(D15:D16)</f>
        <v>0</v>
      </c>
      <c r="E17" s="78">
        <f>SUM(E15:E16)</f>
        <v>0</v>
      </c>
      <c r="F17" s="134">
        <f t="shared" si="7"/>
        <v>0</v>
      </c>
      <c r="G17" s="78">
        <f t="shared" si="7"/>
        <v>0</v>
      </c>
      <c r="H17" s="78">
        <f t="shared" si="7"/>
        <v>0</v>
      </c>
      <c r="J17" s="104">
        <f t="shared" si="1"/>
        <v>0</v>
      </c>
      <c r="K17" s="105" t="e">
        <f>E17/D17</f>
        <v>#DIV/0!</v>
      </c>
      <c r="L17" s="106"/>
      <c r="M17" s="104">
        <f>F17-D17</f>
        <v>0</v>
      </c>
      <c r="N17" s="107" t="e">
        <f>F17/D17</f>
        <v>#DIV/0!</v>
      </c>
    </row>
    <row r="18" spans="1:14" ht="16.5" customHeight="1" x14ac:dyDescent="0.25">
      <c r="A18" s="108" t="s">
        <v>46</v>
      </c>
      <c r="B18" s="108"/>
      <c r="C18" s="97"/>
      <c r="D18" s="113"/>
      <c r="E18" s="98"/>
      <c r="F18" s="114"/>
      <c r="G18" s="66"/>
      <c r="H18" s="66"/>
      <c r="J18" s="38"/>
      <c r="K18" s="87"/>
      <c r="M18" s="38"/>
      <c r="N18" s="88"/>
    </row>
    <row r="19" spans="1:14" ht="15.75" x14ac:dyDescent="0.25">
      <c r="A19" s="65"/>
      <c r="B19" s="117">
        <v>0</v>
      </c>
      <c r="C19" s="117">
        <v>0</v>
      </c>
      <c r="D19" s="117">
        <v>0</v>
      </c>
      <c r="E19" s="117">
        <v>0</v>
      </c>
      <c r="F19" s="117">
        <v>0</v>
      </c>
      <c r="G19" s="117">
        <v>0</v>
      </c>
      <c r="H19" s="80">
        <v>0</v>
      </c>
      <c r="J19" s="39">
        <f t="shared" si="1"/>
        <v>0</v>
      </c>
      <c r="K19" s="48" t="e">
        <f t="shared" si="2"/>
        <v>#DIV/0!</v>
      </c>
      <c r="M19" s="39">
        <f t="shared" si="3"/>
        <v>0</v>
      </c>
      <c r="N19" s="54" t="e">
        <f t="shared" si="4"/>
        <v>#DIV/0!</v>
      </c>
    </row>
    <row r="20" spans="1:14" ht="15.75" x14ac:dyDescent="0.25">
      <c r="A20" s="65"/>
      <c r="B20" s="117">
        <v>0</v>
      </c>
      <c r="C20" s="117">
        <v>0</v>
      </c>
      <c r="D20" s="117">
        <v>0</v>
      </c>
      <c r="E20" s="117">
        <v>0</v>
      </c>
      <c r="F20" s="117">
        <v>0</v>
      </c>
      <c r="G20" s="117">
        <v>0</v>
      </c>
      <c r="H20" s="80">
        <v>0</v>
      </c>
      <c r="J20" s="39">
        <f t="shared" si="1"/>
        <v>0</v>
      </c>
      <c r="K20" s="48" t="e">
        <f t="shared" si="2"/>
        <v>#DIV/0!</v>
      </c>
      <c r="M20" s="39">
        <f t="shared" si="3"/>
        <v>0</v>
      </c>
      <c r="N20" s="54" t="e">
        <f t="shared" si="4"/>
        <v>#DIV/0!</v>
      </c>
    </row>
    <row r="21" spans="1:14" ht="15.75" x14ac:dyDescent="0.25">
      <c r="A21" s="109" t="s">
        <v>47</v>
      </c>
      <c r="B21" s="62">
        <f>SUM(B19:B20)</f>
        <v>0</v>
      </c>
      <c r="C21" s="99">
        <f t="shared" ref="C21:H21" si="8">SUM(C19:C20)</f>
        <v>0</v>
      </c>
      <c r="D21" s="116">
        <f t="shared" si="8"/>
        <v>0</v>
      </c>
      <c r="E21" s="99">
        <f t="shared" si="8"/>
        <v>0</v>
      </c>
      <c r="F21" s="116">
        <f t="shared" si="8"/>
        <v>0</v>
      </c>
      <c r="G21" s="99">
        <f t="shared" si="8"/>
        <v>0</v>
      </c>
      <c r="H21" s="99">
        <f t="shared" si="8"/>
        <v>0</v>
      </c>
      <c r="J21" s="39">
        <f t="shared" si="1"/>
        <v>0</v>
      </c>
      <c r="K21" s="48" t="e">
        <f t="shared" si="2"/>
        <v>#DIV/0!</v>
      </c>
      <c r="M21" s="39">
        <f t="shared" ref="M21" si="9">F21-D21</f>
        <v>0</v>
      </c>
      <c r="N21" s="54" t="e">
        <f t="shared" ref="N21" si="10">F21/D21</f>
        <v>#DIV/0!</v>
      </c>
    </row>
    <row r="22" spans="1:14" ht="15.75" x14ac:dyDescent="0.25">
      <c r="A22" s="79" t="s">
        <v>21</v>
      </c>
      <c r="B22" s="118">
        <f>B5+B11+B17+B21</f>
        <v>0</v>
      </c>
      <c r="C22" s="118">
        <f t="shared" ref="C22:H22" si="11">C5+C11+C17+C21</f>
        <v>0</v>
      </c>
      <c r="D22" s="118">
        <f t="shared" si="11"/>
        <v>0</v>
      </c>
      <c r="E22" s="118">
        <f t="shared" si="11"/>
        <v>0</v>
      </c>
      <c r="F22" s="118">
        <f t="shared" si="11"/>
        <v>0</v>
      </c>
      <c r="G22" s="118">
        <f t="shared" si="11"/>
        <v>0</v>
      </c>
      <c r="H22" s="135">
        <f t="shared" si="11"/>
        <v>0</v>
      </c>
      <c r="J22" s="41">
        <f t="shared" si="1"/>
        <v>0</v>
      </c>
      <c r="K22" s="46" t="e">
        <f t="shared" si="2"/>
        <v>#DIV/0!</v>
      </c>
      <c r="M22" s="41">
        <f t="shared" si="3"/>
        <v>0</v>
      </c>
      <c r="N22" s="50" t="e">
        <f t="shared" si="4"/>
        <v>#DIV/0!</v>
      </c>
    </row>
    <row r="23" spans="1:14" ht="15.75" x14ac:dyDescent="0.25">
      <c r="A23" s="64" t="s">
        <v>48</v>
      </c>
      <c r="B23" s="65"/>
      <c r="C23" s="64"/>
      <c r="D23" s="110"/>
      <c r="E23" s="71"/>
      <c r="F23" s="111"/>
      <c r="G23" s="71"/>
      <c r="H23" s="71"/>
      <c r="J23" s="39"/>
      <c r="K23" s="48"/>
      <c r="M23" s="39"/>
      <c r="N23" s="54"/>
    </row>
    <row r="24" spans="1:14" ht="15.75" x14ac:dyDescent="0.25">
      <c r="A24" s="67" t="s">
        <v>49</v>
      </c>
      <c r="B24" s="117">
        <f>-B16</f>
        <v>0</v>
      </c>
      <c r="C24" s="80">
        <v>0</v>
      </c>
      <c r="D24" s="111">
        <f>-D16</f>
        <v>0</v>
      </c>
      <c r="E24" s="71"/>
      <c r="F24" s="111">
        <f>-F16</f>
        <v>0</v>
      </c>
      <c r="G24" s="71">
        <f>-G16</f>
        <v>0</v>
      </c>
      <c r="H24" s="71">
        <f>-H16</f>
        <v>0</v>
      </c>
      <c r="J24" s="39">
        <f t="shared" si="1"/>
        <v>0</v>
      </c>
      <c r="K24" s="48" t="e">
        <f t="shared" si="2"/>
        <v>#DIV/0!</v>
      </c>
      <c r="M24" s="39">
        <f t="shared" si="3"/>
        <v>0</v>
      </c>
      <c r="N24" s="54" t="e">
        <f t="shared" si="4"/>
        <v>#DIV/0!</v>
      </c>
    </row>
    <row r="25" spans="1:14" ht="15.75" x14ac:dyDescent="0.25">
      <c r="A25" s="67" t="s">
        <v>50</v>
      </c>
      <c r="B25" s="117">
        <v>0</v>
      </c>
      <c r="C25" s="80">
        <v>0</v>
      </c>
      <c r="D25" s="111">
        <v>0</v>
      </c>
      <c r="E25" s="71"/>
      <c r="F25" s="111">
        <v>0</v>
      </c>
      <c r="G25" s="71">
        <v>0</v>
      </c>
      <c r="H25" s="71">
        <v>0</v>
      </c>
      <c r="J25" s="39">
        <f t="shared" si="1"/>
        <v>0</v>
      </c>
      <c r="K25" s="48" t="e">
        <f t="shared" si="2"/>
        <v>#DIV/0!</v>
      </c>
      <c r="M25" s="39">
        <f t="shared" si="3"/>
        <v>0</v>
      </c>
      <c r="N25" s="54" t="e">
        <f t="shared" si="4"/>
        <v>#DIV/0!</v>
      </c>
    </row>
    <row r="26" spans="1:14" ht="15.75" x14ac:dyDescent="0.25">
      <c r="A26" s="81" t="s">
        <v>51</v>
      </c>
      <c r="B26" s="119">
        <v>0</v>
      </c>
      <c r="C26" s="73">
        <v>0</v>
      </c>
      <c r="D26" s="127">
        <v>0</v>
      </c>
      <c r="E26" s="73"/>
      <c r="F26" s="127">
        <v>0</v>
      </c>
      <c r="G26" s="73">
        <v>0</v>
      </c>
      <c r="H26" s="73">
        <v>0</v>
      </c>
      <c r="J26" s="100">
        <f>E26-D26</f>
        <v>0</v>
      </c>
      <c r="K26" s="101" t="e">
        <f t="shared" si="2"/>
        <v>#DIV/0!</v>
      </c>
      <c r="L26" s="102"/>
      <c r="M26" s="100">
        <f t="shared" si="3"/>
        <v>0</v>
      </c>
      <c r="N26" s="103" t="e">
        <f t="shared" si="4"/>
        <v>#DIV/0!</v>
      </c>
    </row>
    <row r="27" spans="1:14" ht="15.75" x14ac:dyDescent="0.25">
      <c r="A27" s="67" t="s">
        <v>24</v>
      </c>
      <c r="B27" s="71">
        <v>0</v>
      </c>
      <c r="C27" s="71">
        <v>0</v>
      </c>
      <c r="D27" s="71">
        <v>0</v>
      </c>
      <c r="E27" s="71"/>
      <c r="F27" s="111">
        <v>0</v>
      </c>
      <c r="G27" s="71">
        <v>0</v>
      </c>
      <c r="H27" s="71">
        <v>0</v>
      </c>
      <c r="J27" s="39">
        <f t="shared" si="1"/>
        <v>0</v>
      </c>
      <c r="K27" s="48" t="e">
        <f t="shared" si="2"/>
        <v>#DIV/0!</v>
      </c>
      <c r="M27" s="39">
        <f t="shared" si="3"/>
        <v>0</v>
      </c>
      <c r="N27" s="54" t="e">
        <f t="shared" si="4"/>
        <v>#DIV/0!</v>
      </c>
    </row>
    <row r="28" spans="1:14" ht="15.75" x14ac:dyDescent="0.25">
      <c r="A28" s="64" t="s">
        <v>27</v>
      </c>
      <c r="B28" s="115">
        <f>SUM(B24:B27)</f>
        <v>0</v>
      </c>
      <c r="C28" s="85">
        <f t="shared" ref="C28:H28" si="12">SUM(C24:C27)</f>
        <v>0</v>
      </c>
      <c r="D28" s="112">
        <f t="shared" si="12"/>
        <v>0</v>
      </c>
      <c r="E28" s="84"/>
      <c r="F28" s="132">
        <f t="shared" si="12"/>
        <v>0</v>
      </c>
      <c r="G28" s="84">
        <f t="shared" si="12"/>
        <v>0</v>
      </c>
      <c r="H28" s="84">
        <f t="shared" si="12"/>
        <v>0</v>
      </c>
      <c r="J28" s="89">
        <f t="shared" si="1"/>
        <v>0</v>
      </c>
      <c r="K28" s="90" t="e">
        <f t="shared" si="2"/>
        <v>#DIV/0!</v>
      </c>
      <c r="L28" s="91"/>
      <c r="M28" s="89">
        <f t="shared" si="3"/>
        <v>0</v>
      </c>
      <c r="N28" s="92" t="e">
        <f t="shared" si="4"/>
        <v>#DIV/0!</v>
      </c>
    </row>
    <row r="29" spans="1:14" ht="15.75" x14ac:dyDescent="0.25">
      <c r="A29" s="83"/>
      <c r="B29" s="120"/>
      <c r="C29" s="83"/>
      <c r="D29" s="128"/>
      <c r="E29" s="84"/>
      <c r="F29" s="132"/>
      <c r="G29" s="84"/>
      <c r="H29" s="84"/>
      <c r="J29" s="39"/>
      <c r="K29" s="48"/>
      <c r="M29" s="39"/>
      <c r="N29" s="54"/>
    </row>
    <row r="30" spans="1:14" ht="15.75" x14ac:dyDescent="0.25">
      <c r="A30" s="83" t="s">
        <v>28</v>
      </c>
      <c r="B30" s="121">
        <f t="shared" ref="B30:H30" si="13">ROUND(ABS(IF(B22+B28&gt;0,0,B22+B28)),0)</f>
        <v>0</v>
      </c>
      <c r="C30" s="71">
        <f t="shared" si="13"/>
        <v>0</v>
      </c>
      <c r="D30" s="111">
        <f t="shared" si="13"/>
        <v>0</v>
      </c>
      <c r="E30" s="71"/>
      <c r="F30" s="111">
        <f t="shared" si="13"/>
        <v>0</v>
      </c>
      <c r="G30" s="71">
        <f t="shared" si="13"/>
        <v>0</v>
      </c>
      <c r="H30" s="71">
        <f t="shared" si="13"/>
        <v>0</v>
      </c>
      <c r="J30" s="39">
        <f t="shared" si="1"/>
        <v>0</v>
      </c>
      <c r="K30" s="48" t="e">
        <f t="shared" si="2"/>
        <v>#DIV/0!</v>
      </c>
      <c r="M30" s="39">
        <f t="shared" si="3"/>
        <v>0</v>
      </c>
      <c r="N30" s="54" t="e">
        <f t="shared" si="4"/>
        <v>#DIV/0!</v>
      </c>
    </row>
    <row r="31" spans="1:14" ht="15.75" x14ac:dyDescent="0.25">
      <c r="A31" s="64"/>
      <c r="B31" s="65"/>
      <c r="C31" s="64"/>
      <c r="D31" s="110"/>
      <c r="E31" s="86"/>
      <c r="F31" s="133"/>
      <c r="G31" s="86"/>
      <c r="H31" s="86"/>
      <c r="J31" s="39"/>
      <c r="K31" s="48"/>
      <c r="M31" s="39"/>
      <c r="N31" s="54"/>
    </row>
    <row r="32" spans="1:14" ht="15.75" x14ac:dyDescent="0.25">
      <c r="A32" s="79" t="s">
        <v>29</v>
      </c>
      <c r="B32" s="122">
        <f t="shared" ref="B32:H32" si="14">ROUND(B22+B28+B30,0)</f>
        <v>0</v>
      </c>
      <c r="C32" s="12">
        <f t="shared" si="14"/>
        <v>0</v>
      </c>
      <c r="D32" s="129">
        <f t="shared" si="14"/>
        <v>0</v>
      </c>
      <c r="E32" s="12"/>
      <c r="F32" s="129">
        <f t="shared" si="14"/>
        <v>0</v>
      </c>
      <c r="G32" s="12">
        <f t="shared" si="14"/>
        <v>0</v>
      </c>
      <c r="H32" s="12">
        <f t="shared" si="14"/>
        <v>0</v>
      </c>
      <c r="J32" s="41">
        <f t="shared" si="1"/>
        <v>0</v>
      </c>
      <c r="K32" s="46" t="e">
        <f t="shared" si="2"/>
        <v>#DIV/0!</v>
      </c>
      <c r="M32" s="41">
        <f t="shared" si="3"/>
        <v>0</v>
      </c>
      <c r="N32" s="50" t="e">
        <f t="shared" si="4"/>
        <v>#DIV/0!</v>
      </c>
    </row>
    <row r="33" spans="1:8" s="27" customFormat="1" ht="15.75" x14ac:dyDescent="0.25">
      <c r="A33" s="24" t="s">
        <v>50</v>
      </c>
      <c r="B33" s="25">
        <v>6994175</v>
      </c>
      <c r="C33" s="25"/>
      <c r="D33" s="26"/>
      <c r="E33" s="26">
        <v>12437559</v>
      </c>
      <c r="F33" s="26">
        <v>10229707</v>
      </c>
      <c r="G33" s="26">
        <v>7930207</v>
      </c>
      <c r="H33" s="26">
        <v>10615707</v>
      </c>
    </row>
    <row r="34" spans="1:8" ht="15.75" x14ac:dyDescent="0.25">
      <c r="A34" s="13" t="s">
        <v>30</v>
      </c>
      <c r="B34" s="28"/>
      <c r="C34" s="28"/>
      <c r="D34" s="28"/>
      <c r="E34" s="29"/>
      <c r="F34" s="29"/>
      <c r="G34" s="29"/>
      <c r="H34" s="29"/>
    </row>
    <row r="35" spans="1:8" ht="17.25" customHeight="1" x14ac:dyDescent="0.2">
      <c r="A35" s="17" t="s">
        <v>31</v>
      </c>
      <c r="B35" s="31"/>
      <c r="C35" s="31"/>
      <c r="D35" s="31"/>
      <c r="E35" s="31"/>
      <c r="F35" s="31"/>
      <c r="G35" s="31"/>
      <c r="H35" s="31"/>
    </row>
    <row r="36" spans="1:8" ht="17.25" x14ac:dyDescent="0.2">
      <c r="A36" s="22" t="s">
        <v>88</v>
      </c>
      <c r="B36" s="31"/>
      <c r="C36" s="31"/>
      <c r="D36" s="31"/>
      <c r="E36" s="31"/>
      <c r="F36" s="31"/>
      <c r="G36" s="31"/>
      <c r="H36" s="31"/>
    </row>
    <row r="37" spans="1:8" ht="17.25" x14ac:dyDescent="0.2">
      <c r="A37" s="22" t="s">
        <v>52</v>
      </c>
      <c r="B37" s="31"/>
      <c r="C37" s="31"/>
      <c r="D37" s="31"/>
      <c r="E37" s="31"/>
      <c r="F37" s="31"/>
      <c r="G37" s="31"/>
      <c r="H37" s="31"/>
    </row>
    <row r="38" spans="1:8" ht="17.25" x14ac:dyDescent="0.2">
      <c r="A38" s="22" t="s">
        <v>32</v>
      </c>
      <c r="B38" s="32"/>
      <c r="C38" s="32"/>
      <c r="D38" s="32"/>
      <c r="E38" s="32"/>
      <c r="F38" s="32"/>
      <c r="G38" s="32"/>
      <c r="H38" s="32"/>
    </row>
    <row r="39" spans="1:8" ht="18" customHeight="1" x14ac:dyDescent="0.2">
      <c r="A39" s="17" t="s">
        <v>33</v>
      </c>
      <c r="B39" s="33"/>
      <c r="C39" s="33"/>
      <c r="D39" s="33"/>
      <c r="E39" s="33"/>
      <c r="F39" s="33"/>
      <c r="G39" s="33"/>
      <c r="H39" s="33"/>
    </row>
    <row r="40" spans="1:8" ht="17.25" x14ac:dyDescent="0.2">
      <c r="A40" s="19" t="s">
        <v>34</v>
      </c>
    </row>
    <row r="41" spans="1:8" ht="17.25" x14ac:dyDescent="0.2">
      <c r="A41" s="17" t="s">
        <v>35</v>
      </c>
    </row>
    <row r="42" spans="1:8" ht="17.25" x14ac:dyDescent="0.2">
      <c r="A42" s="17" t="s">
        <v>36</v>
      </c>
    </row>
    <row r="43" spans="1:8" ht="17.25" x14ac:dyDescent="0.2">
      <c r="A43" s="17" t="s">
        <v>37</v>
      </c>
    </row>
  </sheetData>
  <mergeCells count="4">
    <mergeCell ref="A2:H2"/>
    <mergeCell ref="A1:H1"/>
    <mergeCell ref="A3:H3"/>
    <mergeCell ref="J3:N3"/>
  </mergeCells>
  <pageMargins left="0.5" right="0.5" top="0.75" bottom="0.75" header="0.3" footer="0.3"/>
  <pageSetup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workbookViewId="0">
      <selection activeCell="A22" sqref="A22"/>
    </sheetView>
  </sheetViews>
  <sheetFormatPr defaultRowHeight="15.75" x14ac:dyDescent="0.25"/>
  <cols>
    <col min="1" max="1" width="97.28515625" style="141" customWidth="1"/>
    <col min="2" max="2" width="3.5703125" style="140" customWidth="1"/>
    <col min="3" max="3" width="4.7109375" style="140" customWidth="1"/>
    <col min="4" max="16384" width="9.140625" style="140"/>
  </cols>
  <sheetData>
    <row r="1" spans="1:2" x14ac:dyDescent="0.25">
      <c r="A1" s="138" t="s">
        <v>54</v>
      </c>
      <c r="B1" s="139"/>
    </row>
    <row r="2" spans="1:2" x14ac:dyDescent="0.25">
      <c r="A2" s="141" t="s">
        <v>55</v>
      </c>
    </row>
    <row r="3" spans="1:2" ht="31.5" x14ac:dyDescent="0.25">
      <c r="A3" s="142" t="s">
        <v>56</v>
      </c>
      <c r="B3" s="143"/>
    </row>
    <row r="4" spans="1:2" x14ac:dyDescent="0.25">
      <c r="A4" s="144" t="s">
        <v>57</v>
      </c>
    </row>
    <row r="5" spans="1:2" x14ac:dyDescent="0.25">
      <c r="A5" s="145" t="s">
        <v>58</v>
      </c>
    </row>
    <row r="6" spans="1:2" ht="31.5" x14ac:dyDescent="0.25">
      <c r="A6" s="146" t="s">
        <v>59</v>
      </c>
    </row>
    <row r="7" spans="1:2" x14ac:dyDescent="0.25">
      <c r="A7" s="141" t="s">
        <v>60</v>
      </c>
    </row>
    <row r="8" spans="1:2" x14ac:dyDescent="0.25">
      <c r="A8" s="142" t="s">
        <v>61</v>
      </c>
      <c r="B8" s="143"/>
    </row>
    <row r="9" spans="1:2" x14ac:dyDescent="0.25">
      <c r="A9" s="141" t="s">
        <v>62</v>
      </c>
    </row>
    <row r="10" spans="1:2" x14ac:dyDescent="0.25">
      <c r="A10" s="142" t="s">
        <v>63</v>
      </c>
      <c r="B10" s="143"/>
    </row>
    <row r="11" spans="1:2" ht="31.5" x14ac:dyDescent="0.25">
      <c r="A11" s="141" t="s">
        <v>64</v>
      </c>
    </row>
    <row r="12" spans="1:2" ht="47.25" x14ac:dyDescent="0.25">
      <c r="A12" s="142" t="s">
        <v>65</v>
      </c>
      <c r="B12" s="143"/>
    </row>
    <row r="13" spans="1:2" x14ac:dyDescent="0.25">
      <c r="A13" s="141" t="s">
        <v>66</v>
      </c>
    </row>
    <row r="14" spans="1:2" ht="20.25" customHeight="1" x14ac:dyDescent="0.25">
      <c r="A14" s="147" t="s">
        <v>67</v>
      </c>
      <c r="B14" s="143"/>
    </row>
    <row r="15" spans="1:2" ht="20.25" customHeight="1" x14ac:dyDescent="0.25">
      <c r="A15" s="147"/>
      <c r="B15" s="143"/>
    </row>
    <row r="16" spans="1:2" ht="63" customHeight="1" x14ac:dyDescent="0.25">
      <c r="A16" s="148" t="s">
        <v>68</v>
      </c>
      <c r="B16" s="148"/>
    </row>
    <row r="18" spans="1:1" x14ac:dyDescent="0.25">
      <c r="A18" s="141" t="s">
        <v>89</v>
      </c>
    </row>
  </sheetData>
  <hyperlinks>
    <hyperlink ref="A8" r:id="rId1"/>
    <hyperlink ref="A10" r:id="rId2" display="OEFA's Website: http://www.kingcounty.gov/business/Forecasting.aspx"/>
    <hyperlink ref="A3" r:id="rId3"/>
    <hyperlink ref="A12" r:id="rId4"/>
    <hyperlink ref="A14" r:id="rId5"/>
    <hyperlink ref="A5" r:id="rId6"/>
  </hyperlinks>
  <pageMargins left="0.7" right="0.7" top="0.75" bottom="0.75" header="0.3" footer="0.3"/>
  <pageSetup scale="92"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zoomScale="85" zoomScaleNormal="85" workbookViewId="0">
      <selection activeCell="A15" sqref="A15"/>
    </sheetView>
  </sheetViews>
  <sheetFormatPr defaultRowHeight="15.75" x14ac:dyDescent="0.25"/>
  <cols>
    <col min="1" max="1" width="105.85546875" style="150" customWidth="1"/>
    <col min="2" max="2" width="10.7109375" style="150" customWidth="1"/>
    <col min="3" max="16384" width="9.140625" style="155"/>
  </cols>
  <sheetData>
    <row r="1" spans="1:1" x14ac:dyDescent="0.25">
      <c r="A1" s="149" t="s">
        <v>69</v>
      </c>
    </row>
    <row r="2" spans="1:1" ht="78.75" x14ac:dyDescent="0.25">
      <c r="A2" s="151" t="s">
        <v>70</v>
      </c>
    </row>
    <row r="3" spans="1:1" x14ac:dyDescent="0.25">
      <c r="A3" s="151"/>
    </row>
    <row r="4" spans="1:1" ht="78.75" x14ac:dyDescent="0.25">
      <c r="A4" s="151" t="s">
        <v>71</v>
      </c>
    </row>
    <row r="5" spans="1:1" x14ac:dyDescent="0.25">
      <c r="A5" s="151"/>
    </row>
    <row r="6" spans="1:1" x14ac:dyDescent="0.25">
      <c r="A6" s="151" t="s">
        <v>72</v>
      </c>
    </row>
    <row r="7" spans="1:1" ht="31.5" x14ac:dyDescent="0.25">
      <c r="A7" s="152" t="s">
        <v>73</v>
      </c>
    </row>
    <row r="8" spans="1:1" ht="31.5" x14ac:dyDescent="0.25">
      <c r="A8" s="152" t="s">
        <v>74</v>
      </c>
    </row>
    <row r="9" spans="1:1" x14ac:dyDescent="0.25">
      <c r="A9" s="152" t="s">
        <v>75</v>
      </c>
    </row>
    <row r="10" spans="1:1" ht="47.25" x14ac:dyDescent="0.25">
      <c r="A10" s="152" t="s">
        <v>76</v>
      </c>
    </row>
    <row r="11" spans="1:1" ht="31.5" x14ac:dyDescent="0.25">
      <c r="A11" s="152" t="s">
        <v>77</v>
      </c>
    </row>
    <row r="12" spans="1:1" ht="31.5" x14ac:dyDescent="0.25">
      <c r="A12" s="152" t="s">
        <v>78</v>
      </c>
    </row>
    <row r="13" spans="1:1" ht="47.25" x14ac:dyDescent="0.25">
      <c r="A13" s="152" t="s">
        <v>79</v>
      </c>
    </row>
    <row r="14" spans="1:1" ht="47.25" x14ac:dyDescent="0.25">
      <c r="A14" s="152" t="s">
        <v>80</v>
      </c>
    </row>
    <row r="15" spans="1:1" ht="31.5" x14ac:dyDescent="0.25">
      <c r="A15" s="153" t="s">
        <v>81</v>
      </c>
    </row>
    <row r="16" spans="1:1" x14ac:dyDescent="0.25">
      <c r="A16" s="152" t="s">
        <v>82</v>
      </c>
    </row>
    <row r="17" spans="1:1" x14ac:dyDescent="0.25">
      <c r="A17" s="152" t="s">
        <v>83</v>
      </c>
    </row>
    <row r="18" spans="1:1" x14ac:dyDescent="0.25">
      <c r="A18" s="152" t="s">
        <v>84</v>
      </c>
    </row>
    <row r="19" spans="1:1" x14ac:dyDescent="0.25">
      <c r="A19" s="152" t="s">
        <v>85</v>
      </c>
    </row>
    <row r="20" spans="1:1" x14ac:dyDescent="0.25">
      <c r="A20" s="152" t="s">
        <v>86</v>
      </c>
    </row>
    <row r="21" spans="1:1" ht="31.5" x14ac:dyDescent="0.25">
      <c r="A21" s="154" t="s">
        <v>87</v>
      </c>
    </row>
  </sheetData>
  <sheetProtection password="8E23" sheet="1" objects="1" scenarios="1"/>
  <hyperlinks>
    <hyperlink ref="A15" r:id="rId1" display="https://kcmicrosoftonlinecom-6.sharepoint.microsoftonline.com/psb/BudgetSystem/Policy Guidance/Forms/AllItems.aspx"/>
  </hyperlinks>
  <pageMargins left="0.7" right="0.7" top="0.75" bottom="0.75" header="0.3" footer="0.3"/>
  <pageSetup scale="85" orientation="portrait" r:id="rId2"/>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FC396AE7FE2B4D8499530BA79D7CDF" ma:contentTypeVersion="5" ma:contentTypeDescription="Create a new document." ma:contentTypeScope="" ma:versionID="047677e15c579253f9db29ffc22e8283">
  <xsd:schema xmlns:xsd="http://www.w3.org/2001/XMLSchema" xmlns:xs="http://www.w3.org/2001/XMLSchema" xmlns:p="http://schemas.microsoft.com/office/2006/metadata/properties" xmlns:ns1="http://schemas.microsoft.com/sharepoint/v3" xmlns:ns2="6d03fa02-e80f-4615-a802-8ef4d8b42c9e" xmlns:ns3="760cdf93-adc7-407d-99de-cff9d0e01238" xmlns:ns4="8027830e-f26f-476b-a1c3-89cedd1b9e5c" targetNamespace="http://schemas.microsoft.com/office/2006/metadata/properties" ma:root="true" ma:fieldsID="cdbc607c4adc76c2307c4614c5595038" ns1:_="" ns2:_="" ns3:_="" ns4:_="">
    <xsd:import namespace="http://schemas.microsoft.com/sharepoint/v3"/>
    <xsd:import namespace="6d03fa02-e80f-4615-a802-8ef4d8b42c9e"/>
    <xsd:import namespace="760cdf93-adc7-407d-99de-cff9d0e01238"/>
    <xsd:import namespace="8027830e-f26f-476b-a1c3-89cedd1b9e5c"/>
    <xsd:element name="properties">
      <xsd:complexType>
        <xsd:sequence>
          <xsd:element name="documentManagement">
            <xsd:complexType>
              <xsd:all>
                <xsd:element ref="ns1:AssignedTo" minOccurs="0"/>
                <xsd:element ref="ns2:Main_x0020_Folder"/>
                <xsd:element ref="ns2:Sub_x0020_Folder"/>
                <xsd:element ref="ns3: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ssignedTo" ma:index="8" nillable="true" ma:displayName="Assigned To" ma:list="UserInfo"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03fa02-e80f-4615-a802-8ef4d8b42c9e" elementFormDefault="qualified">
    <xsd:import namespace="http://schemas.microsoft.com/office/2006/documentManagement/types"/>
    <xsd:import namespace="http://schemas.microsoft.com/office/infopath/2007/PartnerControls"/>
    <xsd:element name="Main_x0020_Folder" ma:index="9" ma:displayName="Main Folder" ma:description="Select a main folder category." ma:format="RadioButtons" ma:internalName="Main_x0020_Folder">
      <xsd:simpleType>
        <xsd:restriction base="dms:Choice">
          <xsd:enumeration value="Templates and Forms"/>
          <xsd:enumeration value="Instructions"/>
          <xsd:enumeration value="HCM Validation"/>
        </xsd:restriction>
      </xsd:simpleType>
    </xsd:element>
    <xsd:element name="Sub_x0020_Folder" ma:index="10" ma:displayName="Sub Folder" ma:description="Select a sub folder category.  Can add your own sub folder but please try to use options available." ma:format="RadioButtons" ma:internalName="Sub_x0020_Folder">
      <xsd:simpleType>
        <xsd:union memberTypes="dms:Text">
          <xsd:simpleType>
            <xsd:restriction base="dms:Choice">
              <xsd:enumeration value="Fiscal Note"/>
              <xsd:enumeration value="Financial Plan"/>
              <xsd:enumeration value="CAP form - CIP"/>
              <xsd:enumeration value="Fund Summary - CIP"/>
              <xsd:enumeration value="Mid Biennial Review"/>
              <xsd:enumeration value="Omnibus/Supplementals"/>
              <xsd:enumeration value="Budget Revisions/Ordinance Log"/>
              <xsd:enumeration value="Planning Assumptions"/>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760cdf93-adc7-407d-99de-cff9d0e01238"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027830e-f26f-476b-a1c3-89cedd1b9e5c" elementFormDefault="qualified">
    <xsd:import namespace="http://schemas.microsoft.com/office/2006/documentManagement/types"/>
    <xsd:import namespace="http://schemas.microsoft.com/office/infopath/2007/PartnerControls"/>
    <xsd:element name="SharedWithDetails" ma:index="12" nillable="true" ma:displayName="Shared With Details" ma:description="" ma:internalName="SharedWithDetails" ma:readOnly="true">
      <xsd:simpleType>
        <xsd:restriction base="dms:Note">
          <xsd:maxLength value="255"/>
        </xsd:restriction>
      </xsd:simpleType>
    </xsd:element>
    <xsd:element name="SharingHintHash" ma:index="13" nillable="true" ma:displayName="Sharing Hint Hash" ma:description=""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dditional Inf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ub_x0020_Folder xmlns="6d03fa02-e80f-4615-a802-8ef4d8b42c9e">Financial Plan</Sub_x0020_Folder>
    <Main_x0020_Folder xmlns="6d03fa02-e80f-4615-a802-8ef4d8b42c9e">Templates and Forms</Main_x0020_Folder>
    <SharedWithUsers xmlns="760cdf93-adc7-407d-99de-cff9d0e01238">
      <UserInfo>
        <DisplayName/>
        <AccountId xsi:nil="true"/>
        <AccountType/>
      </UserInfo>
    </SharedWithUsers>
    <AssignedTo xmlns="http://schemas.microsoft.com/sharepoint/v3">
      <UserInfo>
        <DisplayName/>
        <AccountId xsi:nil="true"/>
        <AccountType/>
      </UserInfo>
    </AssignedTo>
  </documentManagement>
</p:properties>
</file>

<file path=customXml/itemProps1.xml><?xml version="1.0" encoding="utf-8"?>
<ds:datastoreItem xmlns:ds="http://schemas.openxmlformats.org/officeDocument/2006/customXml" ds:itemID="{D18D2A7B-8080-4A9C-A037-A943019CE324}">
  <ds:schemaRefs>
    <ds:schemaRef ds:uri="http://schemas.microsoft.com/sharepoint/v3/contenttype/forms"/>
  </ds:schemaRefs>
</ds:datastoreItem>
</file>

<file path=customXml/itemProps2.xml><?xml version="1.0" encoding="utf-8"?>
<ds:datastoreItem xmlns:ds="http://schemas.openxmlformats.org/officeDocument/2006/customXml" ds:itemID="{5AA41B7F-8E79-4259-AC63-4C69366605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03fa02-e80f-4615-a802-8ef4d8b42c9e"/>
    <ds:schemaRef ds:uri="760cdf93-adc7-407d-99de-cff9d0e01238"/>
    <ds:schemaRef ds:uri="8027830e-f26f-476b-a1c3-89cedd1b9e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7C1436-A9FE-4693-92E8-9C4F0AC881D7}">
  <ds:schemaRefs>
    <ds:schemaRef ds:uri="http://purl.org/dc/terms/"/>
    <ds:schemaRef ds:uri="http://www.w3.org/XML/1998/namespace"/>
    <ds:schemaRef ds:uri="8027830e-f26f-476b-a1c3-89cedd1b9e5c"/>
    <ds:schemaRef ds:uri="http://schemas.microsoft.com/office/infopath/2007/PartnerControls"/>
    <ds:schemaRef ds:uri="http://purl.org/dc/elements/1.1/"/>
    <ds:schemaRef ds:uri="6d03fa02-e80f-4615-a802-8ef4d8b42c9e"/>
    <ds:schemaRef ds:uri="http://schemas.microsoft.com/office/2006/documentManagement/types"/>
    <ds:schemaRef ds:uri="http://purl.org/dc/dcmitype/"/>
    <ds:schemaRef ds:uri="http://schemas.microsoft.com/office/2006/metadata/properties"/>
    <ds:schemaRef ds:uri="http://schemas.openxmlformats.org/package/2006/metadata/core-properties"/>
    <ds:schemaRef ds:uri="760cdf93-adc7-407d-99de-cff9d0e01238"/>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4</vt:i4>
      </vt:variant>
      <vt:variant>
        <vt:lpstr>Named Ranges</vt:lpstr>
      </vt:variant>
      <vt:variant>
        <vt:i4>4</vt:i4>
      </vt:variant>
    </vt:vector>
  </HeadingPairs>
  <TitlesOfParts>
    <vt:vector baseType="lpstr" size="8">
      <vt:lpstr>Operating Financial Plan</vt:lpstr>
      <vt:lpstr>CIP Financial Plan</vt:lpstr>
      <vt:lpstr>Resource Links</vt:lpstr>
      <vt:lpstr>Checklist</vt:lpstr>
      <vt:lpstr>Checklist!Print_Area</vt:lpstr>
      <vt:lpstr>'CIP Financial Plan'!Print_Area</vt:lpstr>
      <vt:lpstr>'Operating Financial Plan'!Print_Area</vt:lpstr>
      <vt:lpstr>'Resource Links'!Print_Area</vt:lpstr>
    </vt:vector>
  </TitlesOfParts>
  <LinksUpToDate>false</LinksUpToDate>
  <SharedDoc>false</SharedDoc>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