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<sst xmlns="http://schemas.openxmlformats.org/spreadsheetml/2006/main" count="52" uniqueCount="47">
  <si>
    <t>Symbol</t>
  </si>
  <si>
    <t>Name</t>
  </si>
  <si>
    <t>Shares</t>
  </si>
  <si>
    <t>Last Price</t>
  </si>
  <si>
    <t xml:space="preserve"> Day +/-</t>
  </si>
  <si>
    <t>Day Low</t>
  </si>
  <si>
    <t>Day High</t>
  </si>
  <si>
    <t>52 Week Low</t>
  </si>
  <si>
    <t>52 Week High</t>
  </si>
  <si>
    <t>Day's Value Change</t>
  </si>
  <si>
    <t>Day's % Change</t>
  </si>
  <si>
    <t>Account Weight</t>
  </si>
  <si>
    <t>Present Value</t>
  </si>
  <si>
    <t>Cost</t>
  </si>
  <si>
    <t>Gain</t>
  </si>
  <si>
    <t>Percent Gain</t>
  </si>
  <si>
    <t>Annual Dividend Per Share</t>
  </si>
  <si>
    <t>Present Yield</t>
  </si>
  <si>
    <t>Total Annual Dividend</t>
  </si>
  <si>
    <t>Tax Type</t>
  </si>
  <si>
    <t>Yield on Original Cost</t>
  </si>
  <si>
    <t>Ex-Date mm/dd</t>
  </si>
  <si>
    <t>Pay-Date mm/dd</t>
  </si>
  <si>
    <t>My Account</t>
  </si>
  <si>
    <t>APU</t>
  </si>
  <si>
    <t>LP</t>
  </si>
  <si>
    <t>DUK</t>
  </si>
  <si>
    <t>EPD</t>
  </si>
  <si>
    <t>ETP</t>
  </si>
  <si>
    <t>GSK</t>
  </si>
  <si>
    <t>INTC</t>
  </si>
  <si>
    <t>JNJ</t>
  </si>
  <si>
    <t>KMI</t>
  </si>
  <si>
    <t>KHC</t>
  </si>
  <si>
    <t>PBCT</t>
  </si>
  <si>
    <t>PEG</t>
  </si>
  <si>
    <t>PPL</t>
  </si>
  <si>
    <t>SEP</t>
  </si>
  <si>
    <t>SO</t>
  </si>
  <si>
    <t>SPG</t>
  </si>
  <si>
    <t>NQ</t>
  </si>
  <si>
    <t>T</t>
  </si>
  <si>
    <t>VOD</t>
  </si>
  <si>
    <t>VZ</t>
  </si>
  <si>
    <t>FSLXX</t>
  </si>
  <si>
    <t>FTEXX</t>
  </si>
  <si>
    <t>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</si>
</sst>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,##0.###############"/>
    <numFmt numFmtId="165" formatCode="$#,##0.00"/>
    <numFmt numFmtId="166" formatCode="&quot;$&quot;#,##0.00"/>
    <numFmt numFmtId="167" formatCode="m&quot;/&quot;d"/>
    <numFmt numFmtId="168" formatCode="$#,##0"/>
    <numFmt numFmtId="169" formatCode="#,##0.0000"/>
  </numFmts>
  <fonts count="5">
    <font>
      <sz val="10.0"/>
      <color rgb="FF000000"/>
      <name val="Arial"/>
    </font>
    <font>
      <b/>
      <sz val="11.0"/>
    </font>
    <font>
      <b/>
      <sz val="12.0"/>
    </font>
    <font/>
    <font>
      <b/>
      <sz val="10.0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BEBEB"/>
        <bgColor rgb="FFEBEBEB"/>
      </patternFill>
    </fill>
    <fill>
      <patternFill patternType="solid">
        <fgColor rgb="FFF0EDED"/>
        <bgColor rgb="FFF0EDED"/>
      </patternFill>
    </fill>
  </fills>
  <borders count="1">
    <border/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1"/>
    </xf>
    <xf borderId="0" fillId="0" fontId="1" numFmtId="0" xfId="0" applyAlignment="1" applyFont="1">
      <alignment horizontal="center" readingOrder="0" shrinkToFit="0" vertical="bottom" wrapText="1"/>
    </xf>
    <xf borderId="0" fillId="0" fontId="1" numFmtId="164" xfId="0" applyAlignment="1" applyFont="1" applyNumberFormat="1">
      <alignment horizontal="center" readingOrder="0" shrinkToFit="0" vertical="bottom" wrapText="1"/>
    </xf>
    <xf quotePrefix="1" borderId="0" fillId="0" fontId="1" numFmtId="165" xfId="0" applyAlignment="1" applyFont="1" applyNumberFormat="1">
      <alignment horizontal="center" readingOrder="0" shrinkToFit="0" vertical="bottom" wrapText="1"/>
    </xf>
    <xf borderId="0" fillId="0" fontId="1" numFmtId="165" xfId="0" applyAlignment="1" applyFont="1" applyNumberFormat="1">
      <alignment horizontal="center" readingOrder="0" shrinkToFit="0" vertical="bottom" wrapText="1"/>
    </xf>
    <xf borderId="0" fillId="0" fontId="1" numFmtId="0" xfId="0" applyAlignment="1" applyFont="1">
      <alignment horizontal="center" readingOrder="0" shrinkToFit="0" vertical="bottom" wrapText="1"/>
    </xf>
    <xf borderId="0" fillId="0" fontId="2" numFmtId="0" xfId="0" applyAlignment="1" applyFont="1">
      <alignment horizontal="left" readingOrder="0" shrinkToFit="0" vertical="bottom" wrapText="1"/>
    </xf>
    <xf borderId="0" fillId="0" fontId="3" numFmtId="164" xfId="0" applyAlignment="1" applyFont="1" applyNumberFormat="1">
      <alignment horizontal="center" shrinkToFit="0" vertical="bottom" wrapText="1"/>
    </xf>
    <xf borderId="0" fillId="0" fontId="3" numFmtId="165" xfId="0" applyAlignment="1" applyFont="1" applyNumberFormat="1">
      <alignment horizontal="center" shrinkToFit="0" vertical="bottom" wrapText="1"/>
    </xf>
    <xf borderId="0" fillId="0" fontId="3" numFmtId="0" xfId="0" applyAlignment="1" applyFont="1">
      <alignment horizontal="center" shrinkToFit="0" vertical="bottom" wrapText="1"/>
    </xf>
    <xf borderId="0" fillId="0" fontId="3" numFmtId="0" xfId="0" applyAlignment="1" applyFont="1">
      <alignment horizontal="center" shrinkToFit="0" wrapText="1"/>
    </xf>
    <xf borderId="0" fillId="2" fontId="3" numFmtId="0" xfId="0" applyAlignment="1" applyFill="1" applyFont="1">
      <alignment horizontal="center" readingOrder="0" shrinkToFit="0" vertical="bottom" wrapText="1"/>
    </xf>
    <xf borderId="0" fillId="2" fontId="0" numFmtId="166" xfId="0" applyAlignment="1" applyFont="1" applyNumberFormat="1">
      <alignment horizontal="left" shrinkToFit="0" vertical="bottom" wrapText="1"/>
    </xf>
    <xf borderId="0" fillId="2" fontId="3" numFmtId="164" xfId="0" applyAlignment="1" applyFont="1" applyNumberFormat="1">
      <alignment horizontal="center" readingOrder="0" shrinkToFit="0" vertical="bottom" wrapText="1"/>
    </xf>
    <xf borderId="0" fillId="2" fontId="3" numFmtId="165" xfId="0" applyAlignment="1" applyFont="1" applyNumberFormat="1">
      <alignment horizontal="center" shrinkToFit="0" vertical="bottom" wrapText="1"/>
    </xf>
    <xf borderId="0" fillId="2" fontId="3" numFmtId="10" xfId="0" applyAlignment="1" applyFont="1" applyNumberFormat="1">
      <alignment horizontal="center" shrinkToFit="0" vertical="bottom" wrapText="1"/>
    </xf>
    <xf borderId="0" fillId="2" fontId="3" numFmtId="165" xfId="0" applyAlignment="1" applyFont="1" applyNumberFormat="1">
      <alignment horizontal="center" readingOrder="0" shrinkToFit="0" vertical="bottom" wrapText="1"/>
    </xf>
    <xf borderId="0" fillId="2" fontId="0" numFmtId="167" xfId="0" applyAlignment="1" applyFont="1" applyNumberFormat="1">
      <alignment horizontal="center" readingOrder="0" shrinkToFit="0" wrapText="1"/>
    </xf>
    <xf borderId="0" fillId="3" fontId="3" numFmtId="0" xfId="0" applyAlignment="1" applyFill="1" applyFont="1">
      <alignment horizontal="center" readingOrder="0" shrinkToFit="0" vertical="bottom" wrapText="1"/>
    </xf>
    <xf borderId="0" fillId="4" fontId="0" numFmtId="166" xfId="0" applyAlignment="1" applyFill="1" applyFont="1" applyNumberFormat="1">
      <alignment horizontal="left" shrinkToFit="0" vertical="bottom" wrapText="1"/>
    </xf>
    <xf borderId="0" fillId="3" fontId="3" numFmtId="164" xfId="0" applyAlignment="1" applyFont="1" applyNumberFormat="1">
      <alignment horizontal="center" readingOrder="0" shrinkToFit="0" vertical="bottom" wrapText="1"/>
    </xf>
    <xf borderId="0" fillId="3" fontId="3" numFmtId="165" xfId="0" applyAlignment="1" applyFont="1" applyNumberFormat="1">
      <alignment horizontal="center" shrinkToFit="0" vertical="bottom" wrapText="1"/>
    </xf>
    <xf borderId="0" fillId="3" fontId="3" numFmtId="10" xfId="0" applyAlignment="1" applyFont="1" applyNumberFormat="1">
      <alignment horizontal="center" shrinkToFit="0" vertical="bottom" wrapText="1"/>
    </xf>
    <xf borderId="0" fillId="3" fontId="3" numFmtId="165" xfId="0" applyAlignment="1" applyFont="1" applyNumberFormat="1">
      <alignment horizontal="center" readingOrder="0" shrinkToFit="0" vertical="bottom" wrapText="1"/>
    </xf>
    <xf borderId="0" fillId="3" fontId="3" numFmtId="10" xfId="0" applyAlignment="1" applyFont="1" applyNumberFormat="1">
      <alignment horizontal="center" readingOrder="0" shrinkToFit="0" vertical="bottom" wrapText="1"/>
    </xf>
    <xf borderId="0" fillId="3" fontId="3" numFmtId="167" xfId="0" applyAlignment="1" applyFont="1" applyNumberFormat="1">
      <alignment horizontal="center" readingOrder="0" shrinkToFit="0" wrapText="1"/>
    </xf>
    <xf borderId="0" fillId="2" fontId="3" numFmtId="167" xfId="0" applyAlignment="1" applyFont="1" applyNumberFormat="1">
      <alignment horizontal="center" readingOrder="0" shrinkToFit="0" wrapText="1"/>
    </xf>
    <xf borderId="0" fillId="2" fontId="3" numFmtId="10" xfId="0" applyAlignment="1" applyFont="1" applyNumberFormat="1">
      <alignment horizontal="center" readingOrder="0" shrinkToFit="0" vertical="bottom" wrapText="1"/>
    </xf>
    <xf borderId="0" fillId="3" fontId="3" numFmtId="0" xfId="0" applyAlignment="1" applyFont="1">
      <alignment horizontal="center" readingOrder="0" shrinkToFit="0" vertical="bottom" wrapText="0"/>
    </xf>
    <xf borderId="0" fillId="3" fontId="3" numFmtId="164" xfId="0" applyAlignment="1" applyFont="1" applyNumberFormat="1">
      <alignment horizontal="center" readingOrder="0" shrinkToFit="0" vertical="bottom" wrapText="0"/>
    </xf>
    <xf borderId="0" fillId="3" fontId="3" numFmtId="165" xfId="0" applyAlignment="1" applyFont="1" applyNumberFormat="1">
      <alignment horizontal="center" shrinkToFit="0" vertical="bottom" wrapText="0"/>
    </xf>
    <xf borderId="0" fillId="3" fontId="3" numFmtId="10" xfId="0" applyAlignment="1" applyFont="1" applyNumberFormat="1">
      <alignment horizontal="center" shrinkToFit="0" vertical="bottom" wrapText="0"/>
    </xf>
    <xf borderId="0" fillId="3" fontId="3" numFmtId="165" xfId="0" applyAlignment="1" applyFont="1" applyNumberFormat="1">
      <alignment horizontal="center" readingOrder="0" shrinkToFit="0" vertical="bottom" wrapText="0"/>
    </xf>
    <xf borderId="0" fillId="3" fontId="3" numFmtId="10" xfId="0" applyAlignment="1" applyFont="1" applyNumberFormat="1">
      <alignment horizontal="center" readingOrder="0" shrinkToFit="0" vertical="bottom" wrapText="0"/>
    </xf>
    <xf borderId="0" fillId="3" fontId="3" numFmtId="167" xfId="0" applyAlignment="1" applyFont="1" applyNumberFormat="1">
      <alignment horizontal="center" readingOrder="0" shrinkToFit="0" vertical="bottom" wrapText="0"/>
    </xf>
    <xf borderId="0" fillId="2" fontId="3" numFmtId="0" xfId="0" applyAlignment="1" applyFont="1">
      <alignment horizontal="center" readingOrder="0" shrinkToFit="0" vertical="bottom" wrapText="1"/>
    </xf>
    <xf borderId="0" fillId="3" fontId="3" numFmtId="0" xfId="0" applyAlignment="1" applyFont="1">
      <alignment horizontal="center" readingOrder="0" shrinkToFit="0" vertical="bottom" wrapText="1"/>
    </xf>
    <xf borderId="0" fillId="2" fontId="3" numFmtId="4" xfId="0" applyAlignment="1" applyFont="1" applyNumberFormat="1">
      <alignment horizontal="center" readingOrder="0" shrinkToFit="0" vertical="bottom" wrapText="1"/>
    </xf>
    <xf borderId="0" fillId="2" fontId="3" numFmtId="0" xfId="0" applyAlignment="1" applyFont="1">
      <alignment horizontal="center" shrinkToFit="0" vertical="bottom" wrapText="1"/>
    </xf>
    <xf borderId="0" fillId="2" fontId="3" numFmtId="10" xfId="0" applyAlignment="1" applyFont="1" applyNumberFormat="1">
      <alignment horizontal="center" readingOrder="0" shrinkToFit="0" vertical="bottom" wrapText="1"/>
    </xf>
    <xf borderId="0" fillId="2" fontId="3" numFmtId="0" xfId="0" applyAlignment="1" applyFont="1">
      <alignment horizontal="center" readingOrder="0" shrinkToFit="0" wrapText="1"/>
    </xf>
    <xf borderId="0" fillId="3" fontId="3" numFmtId="4" xfId="0" applyAlignment="1" applyFont="1" applyNumberFormat="1">
      <alignment horizontal="center" readingOrder="0" shrinkToFit="0" vertical="bottom" wrapText="1"/>
    </xf>
    <xf borderId="0" fillId="3" fontId="3" numFmtId="0" xfId="0" applyAlignment="1" applyFont="1">
      <alignment horizontal="center" shrinkToFit="0" vertical="bottom" wrapText="1"/>
    </xf>
    <xf borderId="0" fillId="3" fontId="3" numFmtId="10" xfId="0" applyAlignment="1" applyFont="1" applyNumberFormat="1">
      <alignment horizontal="center" readingOrder="0" shrinkToFit="0" vertical="bottom" wrapText="1"/>
    </xf>
    <xf borderId="0" fillId="3" fontId="3" numFmtId="0" xfId="0" applyAlignment="1" applyFont="1">
      <alignment horizontal="center" readingOrder="0" shrinkToFit="0" wrapText="1"/>
    </xf>
    <xf borderId="0" fillId="0" fontId="4" numFmtId="0" xfId="0" applyAlignment="1" applyFont="1">
      <alignment horizontal="left" readingOrder="0" shrinkToFit="0" vertical="bottom" wrapText="1"/>
    </xf>
    <xf borderId="0" fillId="0" fontId="4" numFmtId="165" xfId="0" applyAlignment="1" applyFont="1" applyNumberFormat="1">
      <alignment horizontal="center" shrinkToFit="0" vertical="bottom" wrapText="1"/>
    </xf>
    <xf borderId="0" fillId="0" fontId="4" numFmtId="10" xfId="0" applyAlignment="1" applyFont="1" applyNumberFormat="1">
      <alignment horizontal="center" shrinkToFit="0" vertical="bottom" wrapText="1"/>
    </xf>
    <xf borderId="0" fillId="0" fontId="4" numFmtId="10" xfId="0" applyAlignment="1" applyFont="1" applyNumberFormat="1">
      <alignment horizontal="center" shrinkToFit="0" vertical="bottom" wrapText="1"/>
    </xf>
    <xf borderId="0" fillId="0" fontId="4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left" shrinkToFit="0" vertical="bottom" wrapText="1"/>
    </xf>
    <xf borderId="0" fillId="0" fontId="3" numFmtId="10" xfId="0" applyAlignment="1" applyFont="1" applyNumberFormat="1">
      <alignment horizontal="center" shrinkToFit="0" vertical="bottom" wrapText="1"/>
    </xf>
    <xf borderId="0" fillId="0" fontId="3" numFmtId="4" xfId="0" applyAlignment="1" applyFont="1" applyNumberFormat="1">
      <alignment horizontal="center" shrinkToFit="0" vertical="bottom" wrapText="1"/>
    </xf>
    <xf borderId="0" fillId="0" fontId="3" numFmtId="168" xfId="0" applyAlignment="1" applyFont="1" applyNumberFormat="1">
      <alignment horizontal="center" shrinkToFit="0" vertical="bottom" wrapText="1"/>
    </xf>
    <xf borderId="0" fillId="0" fontId="4" numFmtId="0" xfId="0" applyAlignment="1" applyFont="1">
      <alignment horizontal="left" shrinkToFit="0" vertical="bottom" wrapText="1"/>
    </xf>
    <xf borderId="0" fillId="0" fontId="4" numFmtId="165" xfId="0" applyAlignment="1" applyFont="1" applyNumberFormat="1">
      <alignment horizontal="center" shrinkToFit="0" vertical="bottom" wrapText="0"/>
    </xf>
    <xf borderId="0" fillId="0" fontId="3" numFmtId="0" xfId="0" applyAlignment="1" applyFont="1">
      <alignment readingOrder="0" shrinkToFit="0" wrapText="0"/>
    </xf>
    <xf borderId="0" fillId="0" fontId="4" numFmtId="0" xfId="0" applyAlignment="1" applyFont="1">
      <alignment shrinkToFit="0" wrapText="1"/>
    </xf>
    <xf borderId="0" fillId="0" fontId="3" numFmtId="169" xfId="0" applyAlignment="1" applyFont="1" applyNumberFormat="1">
      <alignment horizontal="center" shrinkToFit="0" vertical="bottom" wrapText="1"/>
    </xf>
    <xf borderId="0" fillId="0" fontId="4" numFmtId="164" xfId="0" applyAlignment="1" applyFont="1" applyNumberFormat="1">
      <alignment horizontal="left" shrinkToFit="0" vertical="bottom" wrapText="1"/>
    </xf>
  </cellXfs>
  <cellStyles count="1">
    <cellStyle xfId="0" name="Normal" builtinId="0"/>
  </cellStyles>
  <dxfs count="4">
    <dxf>
      <font>
        <color rgb="FF6AA84F"/>
      </font>
      <fill>
        <patternFill patternType="none"/>
      </fill>
      <border/>
    </dxf>
    <dxf>
      <font>
        <color rgb="FFCC000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  <dxf>
      <font>
        <color rgb="FF38761D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2.75"/>
  <cols>
    <col customWidth="1" min="1" max="1" width="10.14"/>
    <col customWidth="1" min="2" max="2" width="32.71"/>
    <col customWidth="1" min="3" max="3" width="11.71"/>
    <col customWidth="1" min="4" max="4" width="11.14"/>
    <col customWidth="1" min="5" max="5" width="7.57"/>
    <col customWidth="1" min="6" max="6" width="10.86"/>
    <col customWidth="1" min="7" max="7" width="10.71"/>
    <col customWidth="1" min="8" max="8" width="9.0"/>
    <col customWidth="1" min="9" max="9" width="9.57"/>
    <col customWidth="1" min="10" max="10" width="10.0"/>
    <col customWidth="1" min="11" max="11" width="8.86"/>
    <col customWidth="1" min="12" max="12" width="9.57"/>
    <col customWidth="1" min="13" max="13" width="12.57"/>
    <col customWidth="1" min="14" max="14" width="11.29"/>
    <col customWidth="1" min="15" max="15" width="11.14"/>
    <col customWidth="1" min="16" max="16" width="9.29"/>
    <col customWidth="1" min="17" max="17" width="10.57"/>
    <col customWidth="1" min="18" max="18" width="8.71"/>
    <col customWidth="1" min="19" max="19" width="11.29"/>
    <col customWidth="1" min="20" max="20" width="8.43"/>
    <col customWidth="1" min="21" max="21" width="11.57"/>
    <col customWidth="1" min="22" max="22" width="9.86"/>
    <col customWidth="1" min="23" max="23" width="10.14"/>
  </cols>
  <sheetData>
    <row r="1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1" t="s">
        <v>12</v>
      </c>
      <c r="N1" s="1" t="s">
        <v>13</v>
      </c>
      <c r="O1" s="5" t="s">
        <v>14</v>
      </c>
      <c r="P1" s="1" t="s">
        <v>15</v>
      </c>
      <c r="Q1" s="4" t="s">
        <v>16</v>
      </c>
      <c r="R1" s="1" t="s">
        <v>17</v>
      </c>
      <c r="S1" s="4" t="s">
        <v>18</v>
      </c>
      <c r="T1" s="1" t="s">
        <v>19</v>
      </c>
      <c r="U1" s="1" t="s">
        <v>20</v>
      </c>
      <c r="V1" s="5" t="s">
        <v>21</v>
      </c>
      <c r="W1" s="5" t="s">
        <v>22</v>
      </c>
    </row>
    <row r="2">
      <c r="B2" s="6" t="s">
        <v>23</v>
      </c>
      <c r="C2" s="7"/>
      <c r="E2" s="8"/>
      <c r="F2" s="9"/>
      <c r="G2" s="9"/>
      <c r="H2" s="8"/>
      <c r="I2" s="8"/>
      <c r="J2" s="8"/>
      <c r="K2" s="9"/>
      <c r="L2" s="9"/>
      <c r="M2" s="9"/>
      <c r="N2" s="9"/>
      <c r="O2" s="9"/>
      <c r="P2" s="9"/>
      <c r="Q2" s="8"/>
      <c r="R2" s="9"/>
      <c r="S2" s="8"/>
      <c r="T2" s="9"/>
      <c r="U2" s="9"/>
      <c r="V2" s="10"/>
      <c r="W2" s="10"/>
    </row>
    <row r="3" ht="18.0" customHeight="1">
      <c r="A3" s="11" t="s">
        <v>24</v>
      </c>
      <c r="B3" s="12" t="str">
        <f t="shared" ref="B3:B22" si="1">IFERROR(__xludf.DUMMYFUNCTION("googlefinance(A3,""name"")"),"AmeriGas Partners, L.P.")</f>
        <v>AmeriGas Partners, L.P.</v>
      </c>
      <c r="C3" s="13">
        <v>200.0</v>
      </c>
      <c r="D3" s="14">
        <f t="shared" ref="D3:D22" si="2">IFERROR(__xludf.DUMMYFUNCTION("googlefinance(A3,""price"")"),35.44)</f>
        <v>35.44</v>
      </c>
      <c r="E3" s="14">
        <f t="shared" ref="E3:E20" si="3">IFERROR(__xludf.DUMMYFUNCTION("googlefinance(A3,""Change"")"),0.34)</f>
        <v>0.34</v>
      </c>
      <c r="F3" s="14">
        <f t="shared" ref="F3:F20" si="4">IFERROR(__xludf.DUMMYFUNCTION("googlefinance(A3,""low"")"),34.97)</f>
        <v>34.97</v>
      </c>
      <c r="G3" s="14">
        <f t="shared" ref="G3:G20" si="5">IFERROR(__xludf.DUMMYFUNCTION("googlefinance(A3,""high"")"),35.45)</f>
        <v>35.45</v>
      </c>
      <c r="H3" s="14">
        <f t="shared" ref="H3:H20" si="6">IFERROR(__xludf.DUMMYFUNCTION("googlefinance(A3,""low52"")"),22.75)</f>
        <v>22.75</v>
      </c>
      <c r="I3" s="14">
        <f t="shared" ref="I3:I20" si="7">IFERROR(__xludf.DUMMYFUNCTION("googlefinance(A3,""high52"")"),43.79)</f>
        <v>43.79</v>
      </c>
      <c r="J3" s="14">
        <f t="shared" ref="J3:J20" si="8">E3*C3</f>
        <v>68</v>
      </c>
      <c r="K3" s="15">
        <f t="shared" ref="K3:K20" si="9">E3/(D3-E3)</f>
        <v>0.009686609687</v>
      </c>
      <c r="L3" s="15" t="str">
        <f t="shared" ref="L3:L22" si="10">M3/$M$24</f>
        <v>#N/A</v>
      </c>
      <c r="M3" s="14">
        <f t="shared" ref="M3:M22" si="11">C3*D3</f>
        <v>7088</v>
      </c>
      <c r="N3" s="16">
        <v>7977.09</v>
      </c>
      <c r="O3" s="14">
        <f t="shared" ref="O3:O20" si="12">M3-N3</f>
        <v>-889.09</v>
      </c>
      <c r="P3" s="15">
        <f t="shared" ref="P3:P20" si="13">O3/N3</f>
        <v>-0.1114554305</v>
      </c>
      <c r="Q3" s="16" t="str">
        <f t="shared" ref="Q3:Q20" si="14">IFERROR(__xludf.DUMMYFUNCTION("IMPORTDATA(CONCATENATE(""http://finance.yahoo.com/d/quotes.csv?s="",A3,""&amp;f=d""))"),"#N/A")</f>
        <v>#N/A</v>
      </c>
      <c r="R3" s="15" t="str">
        <f t="shared" ref="R3:R20" si="15">Q3/D3</f>
        <v>#N/A</v>
      </c>
      <c r="S3" s="14" t="str">
        <f t="shared" ref="S3:S20" si="16">C3*Q3</f>
        <v>#N/A</v>
      </c>
      <c r="T3" s="11" t="s">
        <v>25</v>
      </c>
      <c r="U3" s="15" t="str">
        <f t="shared" ref="U3:U20" si="17">S3/N3</f>
        <v>#N/A</v>
      </c>
      <c r="V3" s="17" t="str">
        <f t="shared" ref="V3:V20" si="18">IFERROR(__xludf.DUMMYFUNCTION("IMPORTDATA(CONCATENATE(""http://finance.yahoo.com/d/quotes.csv?s="",A3,""&amp;f=q""))"),"#N/A")</f>
        <v>#N/A</v>
      </c>
      <c r="W3" s="17" t="str">
        <f t="shared" ref="W3:W20" si="19">IFERROR(__xludf.DUMMYFUNCTION("IMPORTDATA(CONCATENATE(""http://finance.yahoo.com/d/quotes.csv?s="",A3,""&amp;f=r1""))"),"#N/A")</f>
        <v>#N/A</v>
      </c>
    </row>
    <row r="4">
      <c r="A4" s="18" t="s">
        <v>26</v>
      </c>
      <c r="B4" s="19" t="str">
        <f t="shared" si="1"/>
        <v>Duke Energy Corp</v>
      </c>
      <c r="C4" s="20">
        <v>150.0</v>
      </c>
      <c r="D4" s="21">
        <f t="shared" si="2"/>
        <v>90.04</v>
      </c>
      <c r="E4" s="21">
        <f t="shared" si="3"/>
        <v>0.67</v>
      </c>
      <c r="F4" s="21">
        <f t="shared" si="4"/>
        <v>89.18</v>
      </c>
      <c r="G4" s="21">
        <f t="shared" si="5"/>
        <v>90.1</v>
      </c>
      <c r="H4" s="21">
        <f t="shared" si="6"/>
        <v>71.96</v>
      </c>
      <c r="I4" s="21">
        <f t="shared" si="7"/>
        <v>91.67</v>
      </c>
      <c r="J4" s="21">
        <f t="shared" si="8"/>
        <v>100.5</v>
      </c>
      <c r="K4" s="22">
        <f t="shared" si="9"/>
        <v>0.007496922905</v>
      </c>
      <c r="L4" s="22" t="str">
        <f t="shared" si="10"/>
        <v>#N/A</v>
      </c>
      <c r="M4" s="21">
        <f t="shared" si="11"/>
        <v>13506</v>
      </c>
      <c r="N4" s="23">
        <v>6755.77</v>
      </c>
      <c r="O4" s="21">
        <f t="shared" si="12"/>
        <v>6750.23</v>
      </c>
      <c r="P4" s="22">
        <f t="shared" si="13"/>
        <v>0.9991799602</v>
      </c>
      <c r="Q4" s="23" t="str">
        <f t="shared" si="14"/>
        <v>#N/A</v>
      </c>
      <c r="R4" s="22" t="str">
        <f t="shared" si="15"/>
        <v>#N/A</v>
      </c>
      <c r="S4" s="21" t="str">
        <f t="shared" si="16"/>
        <v>#N/A</v>
      </c>
      <c r="T4" s="24">
        <v>0.15</v>
      </c>
      <c r="U4" s="22" t="str">
        <f t="shared" si="17"/>
        <v>#N/A</v>
      </c>
      <c r="V4" s="25" t="str">
        <f t="shared" si="18"/>
        <v>#N/A</v>
      </c>
      <c r="W4" s="25" t="str">
        <f t="shared" si="19"/>
        <v>#N/A</v>
      </c>
    </row>
    <row r="5">
      <c r="A5" s="11" t="s">
        <v>27</v>
      </c>
      <c r="B5" s="12" t="str">
        <f t="shared" si="1"/>
        <v>Enterprise Products Partners L.P.</v>
      </c>
      <c r="C5" s="13">
        <v>225.0</v>
      </c>
      <c r="D5" s="14">
        <f t="shared" si="2"/>
        <v>29.51</v>
      </c>
      <c r="E5" s="14">
        <f t="shared" si="3"/>
        <v>0.03</v>
      </c>
      <c r="F5" s="14">
        <f t="shared" si="4"/>
        <v>29.4</v>
      </c>
      <c r="G5" s="14">
        <f t="shared" si="5"/>
        <v>29.59</v>
      </c>
      <c r="H5" s="14">
        <f t="shared" si="6"/>
        <v>23.33</v>
      </c>
      <c r="I5" s="14">
        <f t="shared" si="7"/>
        <v>30.05</v>
      </c>
      <c r="J5" s="14">
        <f t="shared" si="8"/>
        <v>6.75</v>
      </c>
      <c r="K5" s="15">
        <f t="shared" si="9"/>
        <v>0.001017639077</v>
      </c>
      <c r="L5" s="15" t="str">
        <f t="shared" si="10"/>
        <v>#N/A</v>
      </c>
      <c r="M5" s="14">
        <f t="shared" si="11"/>
        <v>6639.75</v>
      </c>
      <c r="N5" s="16">
        <v>4689.24</v>
      </c>
      <c r="O5" s="14">
        <f t="shared" si="12"/>
        <v>1950.51</v>
      </c>
      <c r="P5" s="15">
        <f t="shared" si="13"/>
        <v>0.4159543977</v>
      </c>
      <c r="Q5" s="16" t="str">
        <f t="shared" si="14"/>
        <v>#N/A</v>
      </c>
      <c r="R5" s="15" t="str">
        <f t="shared" si="15"/>
        <v>#N/A</v>
      </c>
      <c r="S5" s="14" t="str">
        <f t="shared" si="16"/>
        <v>#N/A</v>
      </c>
      <c r="T5" s="11" t="s">
        <v>25</v>
      </c>
      <c r="U5" s="15" t="str">
        <f t="shared" si="17"/>
        <v>#N/A</v>
      </c>
      <c r="V5" s="26" t="str">
        <f t="shared" si="18"/>
        <v>#N/A</v>
      </c>
      <c r="W5" s="26" t="str">
        <f t="shared" si="19"/>
        <v>#N/A</v>
      </c>
    </row>
    <row r="6" ht="15.75" customHeight="1">
      <c r="A6" s="18" t="s">
        <v>28</v>
      </c>
      <c r="B6" s="19" t="str">
        <f t="shared" si="1"/>
        <v>FT GLOBAL RISK MAN INC COM UNT ETF</v>
      </c>
      <c r="C6" s="20">
        <v>125.0</v>
      </c>
      <c r="D6" s="21">
        <f t="shared" si="2"/>
        <v>18.82</v>
      </c>
      <c r="E6" s="21">
        <f t="shared" si="3"/>
        <v>0</v>
      </c>
      <c r="F6" s="21" t="str">
        <f t="shared" si="4"/>
        <v>#N/A</v>
      </c>
      <c r="G6" s="21" t="str">
        <f t="shared" si="5"/>
        <v>#N/A</v>
      </c>
      <c r="H6" s="21">
        <f t="shared" si="6"/>
        <v>17.75</v>
      </c>
      <c r="I6" s="21">
        <f t="shared" si="7"/>
        <v>19.18</v>
      </c>
      <c r="J6" s="21">
        <f t="shared" si="8"/>
        <v>0</v>
      </c>
      <c r="K6" s="22">
        <f t="shared" si="9"/>
        <v>0</v>
      </c>
      <c r="L6" s="22" t="str">
        <f t="shared" si="10"/>
        <v>#N/A</v>
      </c>
      <c r="M6" s="21">
        <f t="shared" si="11"/>
        <v>2352.5</v>
      </c>
      <c r="N6" s="23">
        <v>6410.35</v>
      </c>
      <c r="O6" s="21">
        <f t="shared" si="12"/>
        <v>-4057.85</v>
      </c>
      <c r="P6" s="22">
        <f t="shared" si="13"/>
        <v>-0.633015358</v>
      </c>
      <c r="Q6" s="23" t="str">
        <f t="shared" si="14"/>
        <v>#N/A</v>
      </c>
      <c r="R6" s="22" t="str">
        <f t="shared" si="15"/>
        <v>#N/A</v>
      </c>
      <c r="S6" s="21" t="str">
        <f t="shared" si="16"/>
        <v>#N/A</v>
      </c>
      <c r="T6" s="18" t="s">
        <v>25</v>
      </c>
      <c r="U6" s="22" t="str">
        <f t="shared" si="17"/>
        <v>#N/A</v>
      </c>
      <c r="V6" s="25" t="str">
        <f t="shared" si="18"/>
        <v>#N/A</v>
      </c>
      <c r="W6" s="25" t="str">
        <f t="shared" si="19"/>
        <v>#N/A</v>
      </c>
    </row>
    <row r="7">
      <c r="A7" s="11" t="s">
        <v>29</v>
      </c>
      <c r="B7" s="12" t="str">
        <f t="shared" si="1"/>
        <v>GlaxoSmithKline plc</v>
      </c>
      <c r="C7" s="13">
        <v>140.0</v>
      </c>
      <c r="D7" s="14">
        <f t="shared" si="2"/>
        <v>41.6</v>
      </c>
      <c r="E7" s="14">
        <f t="shared" si="3"/>
        <v>-0.09</v>
      </c>
      <c r="F7" s="14">
        <f t="shared" si="4"/>
        <v>41.59</v>
      </c>
      <c r="G7" s="14">
        <f t="shared" si="5"/>
        <v>41.88</v>
      </c>
      <c r="H7" s="14">
        <f t="shared" si="6"/>
        <v>36.41</v>
      </c>
      <c r="I7" s="14">
        <f t="shared" si="7"/>
        <v>42.36</v>
      </c>
      <c r="J7" s="14">
        <f t="shared" si="8"/>
        <v>-12.6</v>
      </c>
      <c r="K7" s="15">
        <f t="shared" si="9"/>
        <v>-0.002158791077</v>
      </c>
      <c r="L7" s="15" t="str">
        <f t="shared" si="10"/>
        <v>#N/A</v>
      </c>
      <c r="M7" s="14">
        <f t="shared" si="11"/>
        <v>5824</v>
      </c>
      <c r="N7" s="16">
        <v>7566.55</v>
      </c>
      <c r="O7" s="14">
        <f t="shared" si="12"/>
        <v>-1742.55</v>
      </c>
      <c r="P7" s="15">
        <f t="shared" si="13"/>
        <v>-0.2302965024</v>
      </c>
      <c r="Q7" s="16" t="str">
        <f t="shared" si="14"/>
        <v>#N/A</v>
      </c>
      <c r="R7" s="15" t="str">
        <f t="shared" si="15"/>
        <v>#N/A</v>
      </c>
      <c r="S7" s="14" t="str">
        <f t="shared" si="16"/>
        <v>#N/A</v>
      </c>
      <c r="T7" s="27">
        <v>0.15</v>
      </c>
      <c r="U7" s="15" t="str">
        <f t="shared" si="17"/>
        <v>#N/A</v>
      </c>
      <c r="V7" s="26" t="str">
        <f t="shared" si="18"/>
        <v>#N/A</v>
      </c>
      <c r="W7" s="26" t="str">
        <f t="shared" si="19"/>
        <v>#N/A</v>
      </c>
    </row>
    <row r="8">
      <c r="A8" s="18" t="s">
        <v>30</v>
      </c>
      <c r="B8" s="19" t="str">
        <f t="shared" si="1"/>
        <v>Intel Corporation</v>
      </c>
      <c r="C8" s="20">
        <v>300.0</v>
      </c>
      <c r="D8" s="21">
        <f t="shared" si="2"/>
        <v>55.53</v>
      </c>
      <c r="E8" s="21">
        <f t="shared" si="3"/>
        <v>-0.39</v>
      </c>
      <c r="F8" s="21">
        <f t="shared" si="4"/>
        <v>54.87</v>
      </c>
      <c r="G8" s="21">
        <f t="shared" si="5"/>
        <v>55.95</v>
      </c>
      <c r="H8" s="21">
        <f t="shared" si="6"/>
        <v>42.36</v>
      </c>
      <c r="I8" s="21">
        <f t="shared" si="7"/>
        <v>57.6</v>
      </c>
      <c r="J8" s="21">
        <f t="shared" si="8"/>
        <v>-117</v>
      </c>
      <c r="K8" s="22">
        <f t="shared" si="9"/>
        <v>-0.006974248927</v>
      </c>
      <c r="L8" s="22" t="str">
        <f t="shared" si="10"/>
        <v>#N/A</v>
      </c>
      <c r="M8" s="21">
        <f t="shared" si="11"/>
        <v>16659</v>
      </c>
      <c r="N8" s="23">
        <v>6125.22</v>
      </c>
      <c r="O8" s="21">
        <f t="shared" si="12"/>
        <v>10533.78</v>
      </c>
      <c r="P8" s="22">
        <f t="shared" si="13"/>
        <v>1.719739046</v>
      </c>
      <c r="Q8" s="23" t="str">
        <f t="shared" si="14"/>
        <v>#N/A</v>
      </c>
      <c r="R8" s="22" t="str">
        <f t="shared" si="15"/>
        <v>#N/A</v>
      </c>
      <c r="S8" s="21" t="str">
        <f t="shared" si="16"/>
        <v>#N/A</v>
      </c>
      <c r="T8" s="24">
        <v>0.15</v>
      </c>
      <c r="U8" s="22" t="str">
        <f t="shared" si="17"/>
        <v>#N/A</v>
      </c>
      <c r="V8" s="25" t="str">
        <f t="shared" si="18"/>
        <v>#N/A</v>
      </c>
      <c r="W8" s="25" t="str">
        <f t="shared" si="19"/>
        <v>#N/A</v>
      </c>
    </row>
    <row r="9">
      <c r="A9" s="11" t="s">
        <v>31</v>
      </c>
      <c r="B9" s="12" t="str">
        <f t="shared" si="1"/>
        <v>Johnson &amp; Johnson</v>
      </c>
      <c r="C9" s="13">
        <v>125.0</v>
      </c>
      <c r="D9" s="14">
        <f t="shared" si="2"/>
        <v>135.86</v>
      </c>
      <c r="E9" s="14">
        <f t="shared" si="3"/>
        <v>0.29</v>
      </c>
      <c r="F9" s="14">
        <f t="shared" si="4"/>
        <v>135.7</v>
      </c>
      <c r="G9" s="14">
        <f t="shared" si="5"/>
        <v>136.58</v>
      </c>
      <c r="H9" s="14">
        <f t="shared" si="6"/>
        <v>118.62</v>
      </c>
      <c r="I9" s="14">
        <f t="shared" si="7"/>
        <v>148.99</v>
      </c>
      <c r="J9" s="14">
        <f t="shared" si="8"/>
        <v>36.25</v>
      </c>
      <c r="K9" s="15">
        <f t="shared" si="9"/>
        <v>0.002139116324</v>
      </c>
      <c r="L9" s="15" t="str">
        <f t="shared" si="10"/>
        <v>#N/A</v>
      </c>
      <c r="M9" s="14">
        <f t="shared" si="11"/>
        <v>16982.5</v>
      </c>
      <c r="N9" s="16">
        <v>7980.5</v>
      </c>
      <c r="O9" s="14">
        <f t="shared" si="12"/>
        <v>9002</v>
      </c>
      <c r="P9" s="15">
        <f t="shared" si="13"/>
        <v>1.127999499</v>
      </c>
      <c r="Q9" s="16" t="str">
        <f t="shared" si="14"/>
        <v>#N/A</v>
      </c>
      <c r="R9" s="15" t="str">
        <f t="shared" si="15"/>
        <v>#N/A</v>
      </c>
      <c r="S9" s="14" t="str">
        <f t="shared" si="16"/>
        <v>#N/A</v>
      </c>
      <c r="T9" s="27">
        <v>0.15</v>
      </c>
      <c r="U9" s="15" t="str">
        <f t="shared" si="17"/>
        <v>#N/A</v>
      </c>
      <c r="V9" s="26" t="str">
        <f t="shared" si="18"/>
        <v>#N/A</v>
      </c>
      <c r="W9" s="26" t="str">
        <f t="shared" si="19"/>
        <v>#N/A</v>
      </c>
    </row>
    <row r="10" ht="13.5" customHeight="1">
      <c r="A10" s="28" t="s">
        <v>32</v>
      </c>
      <c r="B10" s="19" t="str">
        <f t="shared" si="1"/>
        <v>Kinder Morgan Inc</v>
      </c>
      <c r="C10" s="29">
        <v>300.0</v>
      </c>
      <c r="D10" s="30">
        <f t="shared" si="2"/>
        <v>20.06</v>
      </c>
      <c r="E10" s="30">
        <f t="shared" si="3"/>
        <v>0.14</v>
      </c>
      <c r="F10" s="30">
        <f t="shared" si="4"/>
        <v>19.84</v>
      </c>
      <c r="G10" s="30">
        <f t="shared" si="5"/>
        <v>20.06</v>
      </c>
      <c r="H10" s="30">
        <f t="shared" si="6"/>
        <v>14.62</v>
      </c>
      <c r="I10" s="30">
        <f t="shared" si="7"/>
        <v>20.44</v>
      </c>
      <c r="J10" s="30">
        <f t="shared" si="8"/>
        <v>42</v>
      </c>
      <c r="K10" s="31">
        <f t="shared" si="9"/>
        <v>0.00702811245</v>
      </c>
      <c r="L10" s="31" t="str">
        <f t="shared" si="10"/>
        <v>#N/A</v>
      </c>
      <c r="M10" s="30">
        <f t="shared" si="11"/>
        <v>6018</v>
      </c>
      <c r="N10" s="32">
        <v>8962.3</v>
      </c>
      <c r="O10" s="30">
        <f t="shared" si="12"/>
        <v>-2944.3</v>
      </c>
      <c r="P10" s="31">
        <f t="shared" si="13"/>
        <v>-0.3285205807</v>
      </c>
      <c r="Q10" s="32" t="str">
        <f t="shared" si="14"/>
        <v>#N/A</v>
      </c>
      <c r="R10" s="31" t="str">
        <f t="shared" si="15"/>
        <v>#N/A</v>
      </c>
      <c r="S10" s="30" t="str">
        <f t="shared" si="16"/>
        <v>#N/A</v>
      </c>
      <c r="T10" s="33">
        <v>0.15</v>
      </c>
      <c r="U10" s="31" t="str">
        <f t="shared" si="17"/>
        <v>#N/A</v>
      </c>
      <c r="V10" s="34" t="str">
        <f t="shared" si="18"/>
        <v>#N/A</v>
      </c>
      <c r="W10" s="34" t="str">
        <f t="shared" si="19"/>
        <v>#N/A</v>
      </c>
    </row>
    <row r="11">
      <c r="A11" s="35" t="s">
        <v>33</v>
      </c>
      <c r="B11" s="12" t="str">
        <f t="shared" si="1"/>
        <v>Kraft Heinz Co</v>
      </c>
      <c r="C11" s="13">
        <v>132.0</v>
      </c>
      <c r="D11" s="14">
        <f t="shared" si="2"/>
        <v>33.08</v>
      </c>
      <c r="E11" s="14">
        <f t="shared" si="3"/>
        <v>0.39</v>
      </c>
      <c r="F11" s="14">
        <f t="shared" si="4"/>
        <v>32.62</v>
      </c>
      <c r="G11" s="14">
        <f t="shared" si="5"/>
        <v>33.1</v>
      </c>
      <c r="H11" s="14">
        <f t="shared" si="6"/>
        <v>31.53</v>
      </c>
      <c r="I11" s="14">
        <f t="shared" si="7"/>
        <v>64.99</v>
      </c>
      <c r="J11" s="14">
        <f t="shared" si="8"/>
        <v>51.48</v>
      </c>
      <c r="K11" s="15">
        <f t="shared" si="9"/>
        <v>0.0119302539</v>
      </c>
      <c r="L11" s="15" t="str">
        <f t="shared" si="10"/>
        <v>#N/A</v>
      </c>
      <c r="M11" s="14">
        <f t="shared" si="11"/>
        <v>4366.56</v>
      </c>
      <c r="N11" s="16">
        <v>7864.52</v>
      </c>
      <c r="O11" s="14">
        <f t="shared" si="12"/>
        <v>-3497.96</v>
      </c>
      <c r="P11" s="15">
        <f t="shared" si="13"/>
        <v>-0.4447773036</v>
      </c>
      <c r="Q11" s="16" t="str">
        <f t="shared" si="14"/>
        <v>#N/A</v>
      </c>
      <c r="R11" s="15" t="str">
        <f t="shared" si="15"/>
        <v>#N/A</v>
      </c>
      <c r="S11" s="14" t="str">
        <f t="shared" si="16"/>
        <v>#N/A</v>
      </c>
      <c r="T11" s="27">
        <v>0.15</v>
      </c>
      <c r="U11" s="15" t="str">
        <f t="shared" si="17"/>
        <v>#N/A</v>
      </c>
      <c r="V11" s="26" t="str">
        <f t="shared" si="18"/>
        <v>#N/A</v>
      </c>
      <c r="W11" s="26" t="str">
        <f t="shared" si="19"/>
        <v>#N/A</v>
      </c>
    </row>
    <row r="12">
      <c r="A12" s="18" t="s">
        <v>34</v>
      </c>
      <c r="B12" s="19" t="str">
        <f t="shared" si="1"/>
        <v>People's United Financial, Inc.</v>
      </c>
      <c r="C12" s="20">
        <v>450.0</v>
      </c>
      <c r="D12" s="21">
        <f t="shared" si="2"/>
        <v>17.01</v>
      </c>
      <c r="E12" s="21">
        <f t="shared" si="3"/>
        <v>0.18</v>
      </c>
      <c r="F12" s="21">
        <f t="shared" si="4"/>
        <v>16.74</v>
      </c>
      <c r="G12" s="21">
        <f t="shared" si="5"/>
        <v>17.03</v>
      </c>
      <c r="H12" s="21">
        <f t="shared" si="6"/>
        <v>13.66</v>
      </c>
      <c r="I12" s="21">
        <f t="shared" si="7"/>
        <v>19.37</v>
      </c>
      <c r="J12" s="21">
        <f t="shared" si="8"/>
        <v>81</v>
      </c>
      <c r="K12" s="22">
        <f t="shared" si="9"/>
        <v>0.01069518717</v>
      </c>
      <c r="L12" s="22" t="str">
        <f t="shared" si="10"/>
        <v>#N/A</v>
      </c>
      <c r="M12" s="21">
        <f t="shared" si="11"/>
        <v>7654.5</v>
      </c>
      <c r="N12" s="23">
        <v>5198.87</v>
      </c>
      <c r="O12" s="21">
        <f t="shared" si="12"/>
        <v>2455.63</v>
      </c>
      <c r="P12" s="22">
        <f t="shared" si="13"/>
        <v>0.4723391814</v>
      </c>
      <c r="Q12" s="23" t="str">
        <f t="shared" si="14"/>
        <v>#N/A</v>
      </c>
      <c r="R12" s="22" t="str">
        <f t="shared" si="15"/>
        <v>#N/A</v>
      </c>
      <c r="S12" s="21" t="str">
        <f t="shared" si="16"/>
        <v>#N/A</v>
      </c>
      <c r="T12" s="24">
        <v>0.15</v>
      </c>
      <c r="U12" s="22" t="str">
        <f t="shared" si="17"/>
        <v>#N/A</v>
      </c>
      <c r="V12" s="25" t="str">
        <f t="shared" si="18"/>
        <v>#N/A</v>
      </c>
      <c r="W12" s="25" t="str">
        <f t="shared" si="19"/>
        <v>#N/A</v>
      </c>
    </row>
    <row r="13">
      <c r="A13" s="11" t="s">
        <v>35</v>
      </c>
      <c r="B13" s="12" t="str">
        <f t="shared" si="1"/>
        <v>Public Service Enterprise Group Inc.</v>
      </c>
      <c r="C13" s="13">
        <v>200.0</v>
      </c>
      <c r="D13" s="14">
        <f t="shared" si="2"/>
        <v>59.29</v>
      </c>
      <c r="E13" s="14">
        <f t="shared" si="3"/>
        <v>-0.01</v>
      </c>
      <c r="F13" s="14">
        <f t="shared" si="4"/>
        <v>59.01</v>
      </c>
      <c r="G13" s="14">
        <f t="shared" si="5"/>
        <v>59.44</v>
      </c>
      <c r="H13" s="14">
        <f t="shared" si="6"/>
        <v>49.02</v>
      </c>
      <c r="I13" s="14">
        <f t="shared" si="7"/>
        <v>60.09</v>
      </c>
      <c r="J13" s="14">
        <f t="shared" si="8"/>
        <v>-2</v>
      </c>
      <c r="K13" s="15">
        <f t="shared" si="9"/>
        <v>-0.0001686340641</v>
      </c>
      <c r="L13" s="15" t="str">
        <f t="shared" si="10"/>
        <v>#N/A</v>
      </c>
      <c r="M13" s="14">
        <f t="shared" si="11"/>
        <v>11858</v>
      </c>
      <c r="N13" s="16">
        <v>6244.5</v>
      </c>
      <c r="O13" s="14">
        <f t="shared" si="12"/>
        <v>5613.5</v>
      </c>
      <c r="P13" s="15">
        <f t="shared" si="13"/>
        <v>0.8989510769</v>
      </c>
      <c r="Q13" s="16" t="str">
        <f t="shared" si="14"/>
        <v>#N/A</v>
      </c>
      <c r="R13" s="15" t="str">
        <f t="shared" si="15"/>
        <v>#N/A</v>
      </c>
      <c r="S13" s="14" t="str">
        <f t="shared" si="16"/>
        <v>#N/A</v>
      </c>
      <c r="T13" s="27">
        <v>0.15</v>
      </c>
      <c r="U13" s="15" t="str">
        <f t="shared" si="17"/>
        <v>#N/A</v>
      </c>
      <c r="V13" s="26" t="str">
        <f t="shared" si="18"/>
        <v>#N/A</v>
      </c>
      <c r="W13" s="26" t="str">
        <f t="shared" si="19"/>
        <v>#N/A</v>
      </c>
    </row>
    <row r="14">
      <c r="A14" s="36" t="s">
        <v>36</v>
      </c>
      <c r="B14" s="19" t="str">
        <f t="shared" si="1"/>
        <v>PPL Corp</v>
      </c>
      <c r="C14" s="20">
        <v>250.0</v>
      </c>
      <c r="D14" s="21">
        <f t="shared" si="2"/>
        <v>31.95</v>
      </c>
      <c r="E14" s="21">
        <f t="shared" si="3"/>
        <v>0.27</v>
      </c>
      <c r="F14" s="21">
        <f t="shared" si="4"/>
        <v>31.71</v>
      </c>
      <c r="G14" s="21">
        <f t="shared" si="5"/>
        <v>31.95</v>
      </c>
      <c r="H14" s="21">
        <f t="shared" si="6"/>
        <v>25.3</v>
      </c>
      <c r="I14" s="21">
        <f t="shared" si="7"/>
        <v>32.89</v>
      </c>
      <c r="J14" s="21">
        <f t="shared" si="8"/>
        <v>67.5</v>
      </c>
      <c r="K14" s="22">
        <f t="shared" si="9"/>
        <v>0.008522727273</v>
      </c>
      <c r="L14" s="22" t="str">
        <f t="shared" si="10"/>
        <v>#N/A</v>
      </c>
      <c r="M14" s="21">
        <f t="shared" si="11"/>
        <v>7987.5</v>
      </c>
      <c r="N14" s="23">
        <v>7756.3</v>
      </c>
      <c r="O14" s="21">
        <f t="shared" si="12"/>
        <v>231.2</v>
      </c>
      <c r="P14" s="22">
        <f t="shared" si="13"/>
        <v>0.02980802702</v>
      </c>
      <c r="Q14" s="23" t="str">
        <f t="shared" si="14"/>
        <v>#N/A</v>
      </c>
      <c r="R14" s="22" t="str">
        <f t="shared" si="15"/>
        <v>#N/A</v>
      </c>
      <c r="S14" s="21" t="str">
        <f t="shared" si="16"/>
        <v>#N/A</v>
      </c>
      <c r="T14" s="24">
        <v>0.15</v>
      </c>
      <c r="U14" s="22" t="str">
        <f t="shared" si="17"/>
        <v>#N/A</v>
      </c>
      <c r="V14" s="25" t="str">
        <f t="shared" si="18"/>
        <v>#N/A</v>
      </c>
      <c r="W14" s="25" t="str">
        <f t="shared" si="19"/>
        <v>#N/A</v>
      </c>
    </row>
    <row r="15">
      <c r="A15" s="35" t="s">
        <v>37</v>
      </c>
      <c r="B15" s="12" t="str">
        <f t="shared" si="1"/>
        <v>Secure Energy Services Inc</v>
      </c>
      <c r="C15" s="13">
        <v>200.0</v>
      </c>
      <c r="D15" s="14">
        <f t="shared" si="2"/>
        <v>5.66</v>
      </c>
      <c r="E15" s="14">
        <f t="shared" si="3"/>
        <v>0.09</v>
      </c>
      <c r="F15" s="14">
        <f t="shared" si="4"/>
        <v>5.5</v>
      </c>
      <c r="G15" s="14">
        <f t="shared" si="5"/>
        <v>5.66</v>
      </c>
      <c r="H15" s="14">
        <f t="shared" si="6"/>
        <v>3.99</v>
      </c>
      <c r="I15" s="14">
        <f t="shared" si="7"/>
        <v>6.22</v>
      </c>
      <c r="J15" s="14">
        <f t="shared" si="8"/>
        <v>18</v>
      </c>
      <c r="K15" s="15">
        <f t="shared" si="9"/>
        <v>0.01615798923</v>
      </c>
      <c r="L15" s="15" t="str">
        <f t="shared" si="10"/>
        <v>#N/A</v>
      </c>
      <c r="M15" s="14">
        <f t="shared" si="11"/>
        <v>1132</v>
      </c>
      <c r="N15" s="16">
        <v>5277.56</v>
      </c>
      <c r="O15" s="14">
        <f t="shared" si="12"/>
        <v>-4145.56</v>
      </c>
      <c r="P15" s="15">
        <f t="shared" si="13"/>
        <v>-0.7855069388</v>
      </c>
      <c r="Q15" s="16" t="str">
        <f t="shared" si="14"/>
        <v>#N/A</v>
      </c>
      <c r="R15" s="15" t="str">
        <f t="shared" si="15"/>
        <v>#N/A</v>
      </c>
      <c r="S15" s="14" t="str">
        <f t="shared" si="16"/>
        <v>#N/A</v>
      </c>
      <c r="T15" s="35" t="s">
        <v>25</v>
      </c>
      <c r="U15" s="15" t="str">
        <f t="shared" si="17"/>
        <v>#N/A</v>
      </c>
      <c r="V15" s="26" t="str">
        <f t="shared" si="18"/>
        <v>#N/A</v>
      </c>
      <c r="W15" s="26" t="str">
        <f t="shared" si="19"/>
        <v>#N/A</v>
      </c>
    </row>
    <row r="16">
      <c r="A16" s="18" t="s">
        <v>38</v>
      </c>
      <c r="B16" s="19" t="str">
        <f t="shared" si="1"/>
        <v>Southern Co</v>
      </c>
      <c r="C16" s="20">
        <v>250.0</v>
      </c>
      <c r="D16" s="21">
        <f t="shared" si="2"/>
        <v>51.49</v>
      </c>
      <c r="E16" s="21">
        <f t="shared" si="3"/>
        <v>0.28</v>
      </c>
      <c r="F16" s="21">
        <f t="shared" si="4"/>
        <v>51.1</v>
      </c>
      <c r="G16" s="21">
        <f t="shared" si="5"/>
        <v>51.49</v>
      </c>
      <c r="H16" s="21">
        <f t="shared" si="6"/>
        <v>42.42</v>
      </c>
      <c r="I16" s="21">
        <f t="shared" si="7"/>
        <v>52.65</v>
      </c>
      <c r="J16" s="21">
        <f t="shared" si="8"/>
        <v>70</v>
      </c>
      <c r="K16" s="22">
        <f t="shared" si="9"/>
        <v>0.005467682093</v>
      </c>
      <c r="L16" s="22" t="str">
        <f t="shared" si="10"/>
        <v>#N/A</v>
      </c>
      <c r="M16" s="21">
        <f t="shared" si="11"/>
        <v>12872.5</v>
      </c>
      <c r="N16" s="23">
        <v>7756.3</v>
      </c>
      <c r="O16" s="21">
        <f t="shared" si="12"/>
        <v>5116.2</v>
      </c>
      <c r="P16" s="22">
        <f t="shared" si="13"/>
        <v>0.6596186326</v>
      </c>
      <c r="Q16" s="23" t="str">
        <f t="shared" si="14"/>
        <v>#N/A</v>
      </c>
      <c r="R16" s="22" t="str">
        <f t="shared" si="15"/>
        <v>#N/A</v>
      </c>
      <c r="S16" s="21" t="str">
        <f t="shared" si="16"/>
        <v>#N/A</v>
      </c>
      <c r="T16" s="24">
        <v>0.15</v>
      </c>
      <c r="U16" s="22" t="str">
        <f t="shared" si="17"/>
        <v>#N/A</v>
      </c>
      <c r="V16" s="25" t="str">
        <f t="shared" si="18"/>
        <v>#N/A</v>
      </c>
      <c r="W16" s="25" t="str">
        <f t="shared" si="19"/>
        <v>#N/A</v>
      </c>
    </row>
    <row r="17">
      <c r="A17" s="11" t="s">
        <v>39</v>
      </c>
      <c r="B17" s="12" t="str">
        <f t="shared" si="1"/>
        <v>Simon Property Group Inc</v>
      </c>
      <c r="C17" s="13">
        <v>75.0</v>
      </c>
      <c r="D17" s="14">
        <f t="shared" si="2"/>
        <v>184.59</v>
      </c>
      <c r="E17" s="14">
        <f t="shared" si="3"/>
        <v>0.69</v>
      </c>
      <c r="F17" s="14">
        <f t="shared" si="4"/>
        <v>183.2</v>
      </c>
      <c r="G17" s="14">
        <f t="shared" si="5"/>
        <v>185.42</v>
      </c>
      <c r="H17" s="14">
        <f t="shared" si="6"/>
        <v>145.78</v>
      </c>
      <c r="I17" s="14">
        <f t="shared" si="7"/>
        <v>191.49</v>
      </c>
      <c r="J17" s="14">
        <f t="shared" si="8"/>
        <v>51.75</v>
      </c>
      <c r="K17" s="15">
        <f t="shared" si="9"/>
        <v>0.003752039152</v>
      </c>
      <c r="L17" s="15" t="str">
        <f t="shared" si="10"/>
        <v>#N/A</v>
      </c>
      <c r="M17" s="14">
        <f t="shared" si="11"/>
        <v>13844.25</v>
      </c>
      <c r="N17" s="16">
        <v>4874.85</v>
      </c>
      <c r="O17" s="14">
        <f t="shared" si="12"/>
        <v>8969.4</v>
      </c>
      <c r="P17" s="15">
        <f t="shared" si="13"/>
        <v>1.839933536</v>
      </c>
      <c r="Q17" s="16" t="str">
        <f t="shared" si="14"/>
        <v>#N/A</v>
      </c>
      <c r="R17" s="15" t="str">
        <f t="shared" si="15"/>
        <v>#N/A</v>
      </c>
      <c r="S17" s="14" t="str">
        <f t="shared" si="16"/>
        <v>#N/A</v>
      </c>
      <c r="T17" s="11" t="s">
        <v>40</v>
      </c>
      <c r="U17" s="15" t="str">
        <f t="shared" si="17"/>
        <v>#N/A</v>
      </c>
      <c r="V17" s="26" t="str">
        <f t="shared" si="18"/>
        <v>#N/A</v>
      </c>
      <c r="W17" s="26" t="str">
        <f t="shared" si="19"/>
        <v>#N/A</v>
      </c>
    </row>
    <row r="18">
      <c r="A18" s="18" t="s">
        <v>41</v>
      </c>
      <c r="B18" s="19" t="str">
        <f t="shared" si="1"/>
        <v>AT&amp;T Inc.</v>
      </c>
      <c r="C18" s="20">
        <v>300.0</v>
      </c>
      <c r="D18" s="21">
        <f t="shared" si="2"/>
        <v>32.21</v>
      </c>
      <c r="E18" s="21">
        <f t="shared" si="3"/>
        <v>0.23</v>
      </c>
      <c r="F18" s="21">
        <f t="shared" si="4"/>
        <v>31.92</v>
      </c>
      <c r="G18" s="21">
        <f t="shared" si="5"/>
        <v>32.26</v>
      </c>
      <c r="H18" s="21">
        <f t="shared" si="6"/>
        <v>26.8</v>
      </c>
      <c r="I18" s="21">
        <f t="shared" si="7"/>
        <v>36.39</v>
      </c>
      <c r="J18" s="21">
        <f t="shared" si="8"/>
        <v>69</v>
      </c>
      <c r="K18" s="22">
        <f t="shared" si="9"/>
        <v>0.007191994997</v>
      </c>
      <c r="L18" s="22" t="str">
        <f t="shared" si="10"/>
        <v>#N/A</v>
      </c>
      <c r="M18" s="21">
        <f t="shared" si="11"/>
        <v>9663</v>
      </c>
      <c r="N18" s="23">
        <v>6533.55</v>
      </c>
      <c r="O18" s="21">
        <f t="shared" si="12"/>
        <v>3129.45</v>
      </c>
      <c r="P18" s="22">
        <f t="shared" si="13"/>
        <v>0.4789815644</v>
      </c>
      <c r="Q18" s="23" t="str">
        <f t="shared" si="14"/>
        <v>#N/A</v>
      </c>
      <c r="R18" s="22" t="str">
        <f t="shared" si="15"/>
        <v>#N/A</v>
      </c>
      <c r="S18" s="21" t="str">
        <f t="shared" si="16"/>
        <v>#N/A</v>
      </c>
      <c r="T18" s="24">
        <v>0.15</v>
      </c>
      <c r="U18" s="22" t="str">
        <f t="shared" si="17"/>
        <v>#N/A</v>
      </c>
      <c r="V18" s="25" t="str">
        <f t="shared" si="18"/>
        <v>#N/A</v>
      </c>
      <c r="W18" s="25" t="str">
        <f t="shared" si="19"/>
        <v>#N/A</v>
      </c>
    </row>
    <row r="19">
      <c r="A19" s="11" t="s">
        <v>42</v>
      </c>
      <c r="B19" s="12" t="str">
        <f t="shared" si="1"/>
        <v>Vodafone Group Plc</v>
      </c>
      <c r="C19" s="13">
        <v>275.0</v>
      </c>
      <c r="D19" s="14">
        <f t="shared" si="2"/>
        <v>18.38</v>
      </c>
      <c r="E19" s="14">
        <f t="shared" si="3"/>
        <v>-0.5</v>
      </c>
      <c r="F19" s="14">
        <f t="shared" si="4"/>
        <v>18.23</v>
      </c>
      <c r="G19" s="14">
        <f t="shared" si="5"/>
        <v>18.4</v>
      </c>
      <c r="H19" s="14">
        <f t="shared" si="6"/>
        <v>17.05</v>
      </c>
      <c r="I19" s="14">
        <f t="shared" si="7"/>
        <v>30.2</v>
      </c>
      <c r="J19" s="14">
        <f t="shared" si="8"/>
        <v>-137.5</v>
      </c>
      <c r="K19" s="15">
        <f t="shared" si="9"/>
        <v>-0.02648305085</v>
      </c>
      <c r="L19" s="15" t="str">
        <f t="shared" si="10"/>
        <v>#N/A</v>
      </c>
      <c r="M19" s="14">
        <f t="shared" si="11"/>
        <v>5054.5</v>
      </c>
      <c r="N19" s="16">
        <v>7766.43</v>
      </c>
      <c r="O19" s="14">
        <f t="shared" si="12"/>
        <v>-2711.93</v>
      </c>
      <c r="P19" s="15">
        <f t="shared" si="13"/>
        <v>-0.3491861769</v>
      </c>
      <c r="Q19" s="16" t="str">
        <f t="shared" si="14"/>
        <v>#N/A</v>
      </c>
      <c r="R19" s="15" t="str">
        <f t="shared" si="15"/>
        <v>#N/A</v>
      </c>
      <c r="S19" s="14" t="str">
        <f t="shared" si="16"/>
        <v>#N/A</v>
      </c>
      <c r="T19" s="27">
        <v>0.15</v>
      </c>
      <c r="U19" s="15" t="str">
        <f t="shared" si="17"/>
        <v>#N/A</v>
      </c>
      <c r="V19" s="26" t="str">
        <f t="shared" si="18"/>
        <v>#N/A</v>
      </c>
      <c r="W19" s="26" t="str">
        <f t="shared" si="19"/>
        <v>#N/A</v>
      </c>
    </row>
    <row r="20">
      <c r="A20" s="18" t="s">
        <v>43</v>
      </c>
      <c r="B20" s="19" t="str">
        <f t="shared" si="1"/>
        <v>Verizon Communications Inc.</v>
      </c>
      <c r="C20" s="20">
        <v>200.0</v>
      </c>
      <c r="D20" s="21">
        <f t="shared" si="2"/>
        <v>59</v>
      </c>
      <c r="E20" s="21">
        <f t="shared" si="3"/>
        <v>0.01</v>
      </c>
      <c r="F20" s="21">
        <f t="shared" si="4"/>
        <v>58.82</v>
      </c>
      <c r="G20" s="21">
        <f t="shared" si="5"/>
        <v>59.08</v>
      </c>
      <c r="H20" s="21">
        <f t="shared" si="6"/>
        <v>46.09</v>
      </c>
      <c r="I20" s="21">
        <f t="shared" si="7"/>
        <v>61.58</v>
      </c>
      <c r="J20" s="21">
        <f t="shared" si="8"/>
        <v>2</v>
      </c>
      <c r="K20" s="22">
        <f t="shared" si="9"/>
        <v>0.0001695202577</v>
      </c>
      <c r="L20" s="22" t="str">
        <f t="shared" si="10"/>
        <v>#N/A</v>
      </c>
      <c r="M20" s="21">
        <f t="shared" si="11"/>
        <v>11800</v>
      </c>
      <c r="N20" s="23">
        <v>5760.66</v>
      </c>
      <c r="O20" s="21">
        <f t="shared" si="12"/>
        <v>6039.34</v>
      </c>
      <c r="P20" s="22">
        <f t="shared" si="13"/>
        <v>1.048376401</v>
      </c>
      <c r="Q20" s="23" t="str">
        <f t="shared" si="14"/>
        <v>#N/A</v>
      </c>
      <c r="R20" s="22" t="str">
        <f t="shared" si="15"/>
        <v>#N/A</v>
      </c>
      <c r="S20" s="21" t="str">
        <f t="shared" si="16"/>
        <v>#N/A</v>
      </c>
      <c r="T20" s="24">
        <v>0.15</v>
      </c>
      <c r="U20" s="22" t="str">
        <f t="shared" si="17"/>
        <v>#N/A</v>
      </c>
      <c r="V20" s="25" t="str">
        <f t="shared" si="18"/>
        <v>#N/A</v>
      </c>
      <c r="W20" s="25" t="str">
        <f t="shared" si="19"/>
        <v>#N/A</v>
      </c>
    </row>
    <row r="21">
      <c r="A21" s="11" t="s">
        <v>44</v>
      </c>
      <c r="B21" s="12" t="str">
        <f t="shared" si="1"/>
        <v>#N/A</v>
      </c>
      <c r="C21" s="37">
        <v>19870.52</v>
      </c>
      <c r="D21" s="14" t="str">
        <f t="shared" si="2"/>
        <v>#N/A</v>
      </c>
      <c r="E21" s="14"/>
      <c r="F21" s="38"/>
      <c r="G21" s="38"/>
      <c r="H21" s="38"/>
      <c r="I21" s="38"/>
      <c r="J21" s="38"/>
      <c r="K21" s="38"/>
      <c r="L21" s="15" t="str">
        <f t="shared" si="10"/>
        <v>#N/A</v>
      </c>
      <c r="M21" s="14" t="str">
        <f t="shared" si="11"/>
        <v>#N/A</v>
      </c>
      <c r="N21" s="38"/>
      <c r="O21" s="38"/>
      <c r="P21" s="38"/>
      <c r="Q21" s="38"/>
      <c r="R21" s="39">
        <v>0.01</v>
      </c>
      <c r="S21" s="14" t="str">
        <f t="shared" ref="S21:S22" si="20">M21*R21</f>
        <v>#N/A</v>
      </c>
      <c r="T21" s="11" t="s">
        <v>40</v>
      </c>
      <c r="U21" s="38"/>
      <c r="V21" s="40"/>
      <c r="W21" s="40"/>
    </row>
    <row r="22">
      <c r="A22" s="18" t="s">
        <v>45</v>
      </c>
      <c r="B22" s="19" t="str">
        <f t="shared" si="1"/>
        <v>#N/A</v>
      </c>
      <c r="C22" s="41">
        <v>359.33</v>
      </c>
      <c r="D22" s="21" t="str">
        <f t="shared" si="2"/>
        <v>#N/A</v>
      </c>
      <c r="E22" s="21"/>
      <c r="F22" s="42"/>
      <c r="G22" s="42"/>
      <c r="H22" s="42"/>
      <c r="I22" s="42"/>
      <c r="J22" s="42"/>
      <c r="K22" s="42"/>
      <c r="L22" s="22" t="str">
        <f t="shared" si="10"/>
        <v>#N/A</v>
      </c>
      <c r="M22" s="21" t="str">
        <f t="shared" si="11"/>
        <v>#N/A</v>
      </c>
      <c r="N22" s="42"/>
      <c r="O22" s="42"/>
      <c r="P22" s="42"/>
      <c r="Q22" s="42"/>
      <c r="R22" s="43">
        <v>0.01</v>
      </c>
      <c r="S22" s="21" t="str">
        <f t="shared" si="20"/>
        <v>#N/A</v>
      </c>
      <c r="T22" s="18" t="s">
        <v>40</v>
      </c>
      <c r="U22" s="42"/>
      <c r="V22" s="44"/>
      <c r="W22" s="44"/>
    </row>
    <row r="23">
      <c r="C23" s="9"/>
      <c r="D23" s="9"/>
      <c r="E23" s="8"/>
      <c r="F23" s="9"/>
      <c r="G23" s="9"/>
      <c r="H23" s="9"/>
      <c r="I23" s="9"/>
      <c r="J23" s="9"/>
      <c r="K23" s="9"/>
      <c r="L23" s="9"/>
      <c r="M23" s="8"/>
      <c r="N23" s="9"/>
      <c r="O23" s="9"/>
      <c r="P23" s="9"/>
      <c r="Q23" s="9"/>
      <c r="R23" s="9"/>
      <c r="S23" s="8"/>
      <c r="T23" s="9"/>
      <c r="U23" s="9"/>
      <c r="V23" s="10"/>
      <c r="W23" s="10"/>
    </row>
    <row r="24">
      <c r="D24" s="9"/>
      <c r="E24" s="8"/>
      <c r="F24" s="9"/>
      <c r="G24" s="9"/>
      <c r="H24" s="9"/>
      <c r="I24" s="45" t="s">
        <v>46</v>
      </c>
      <c r="J24" s="46">
        <f>SUM(J3:J22)</f>
        <v>395.13</v>
      </c>
      <c r="K24" s="47" t="str">
        <f>J24/(M24-J24)</f>
        <v>#N/A</v>
      </c>
      <c r="L24" s="48" t="str">
        <f t="shared" ref="L24:M24" si="21">SUM(L3:L22)</f>
        <v>#N/A</v>
      </c>
      <c r="M24" s="46" t="str">
        <f t="shared" si="21"/>
        <v>#N/A</v>
      </c>
      <c r="N24" s="9"/>
      <c r="O24" s="46">
        <f>SUM(O3:O20)</f>
        <v>39802</v>
      </c>
      <c r="P24" s="49"/>
      <c r="Q24" s="49"/>
      <c r="R24" s="47" t="str">
        <f>S24/M24</f>
        <v>#N/A</v>
      </c>
      <c r="S24" s="46" t="str">
        <f>SUM(S3:S22)</f>
        <v>#N/A</v>
      </c>
      <c r="T24" s="9"/>
      <c r="U24" s="47"/>
      <c r="V24" s="10"/>
      <c r="W24" s="10"/>
    </row>
    <row r="25">
      <c r="C25" s="9"/>
      <c r="D25" s="9"/>
      <c r="E25" s="8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8"/>
      <c r="T25" s="9"/>
      <c r="U25" s="9"/>
      <c r="V25" s="10"/>
      <c r="W25" s="10"/>
    </row>
    <row r="26">
      <c r="B26" s="50"/>
      <c r="C26" s="7"/>
      <c r="D26" s="9"/>
      <c r="E26" s="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8"/>
      <c r="T26" s="9"/>
      <c r="U26" s="9"/>
      <c r="V26" s="10"/>
      <c r="W26" s="10"/>
    </row>
    <row r="27">
      <c r="A27" s="9"/>
      <c r="C27" s="7"/>
      <c r="D27" s="8"/>
      <c r="E27" s="8"/>
      <c r="F27" s="8"/>
      <c r="G27" s="8"/>
      <c r="H27" s="8"/>
      <c r="I27" s="8"/>
      <c r="J27" s="8"/>
      <c r="K27" s="51"/>
      <c r="L27" s="8"/>
      <c r="M27" s="8"/>
      <c r="N27" s="8"/>
      <c r="O27" s="9"/>
      <c r="P27" s="9"/>
      <c r="Q27" s="8"/>
      <c r="R27" s="51"/>
      <c r="S27" s="8"/>
      <c r="T27" s="9"/>
      <c r="U27" s="9"/>
      <c r="V27" s="10"/>
      <c r="W27" s="10"/>
    </row>
    <row r="28">
      <c r="A28" s="9"/>
      <c r="C28" s="52"/>
      <c r="D28" s="53"/>
      <c r="E28" s="8"/>
      <c r="F28" s="9"/>
      <c r="G28" s="9"/>
      <c r="H28" s="9"/>
      <c r="I28" s="9"/>
      <c r="J28" s="9"/>
      <c r="K28" s="9"/>
      <c r="L28" s="9"/>
      <c r="M28" s="8"/>
      <c r="N28" s="9"/>
      <c r="O28" s="9"/>
      <c r="P28" s="9"/>
      <c r="Q28" s="9"/>
      <c r="R28" s="9"/>
      <c r="S28" s="8"/>
      <c r="T28" s="9"/>
      <c r="U28" s="9"/>
      <c r="V28" s="10"/>
      <c r="W28" s="10"/>
    </row>
    <row r="29">
      <c r="C29" s="54"/>
      <c r="D29" s="9"/>
      <c r="E29" s="8"/>
      <c r="F29" s="9"/>
      <c r="G29" s="9"/>
      <c r="H29" s="9"/>
      <c r="I29" s="9"/>
      <c r="J29" s="9"/>
      <c r="K29" s="9"/>
      <c r="L29" s="9"/>
      <c r="M29" s="46"/>
      <c r="N29" s="9"/>
      <c r="O29" s="9"/>
      <c r="P29" s="9"/>
      <c r="Q29" s="9"/>
      <c r="R29" s="9"/>
      <c r="S29" s="8"/>
      <c r="T29" s="9"/>
      <c r="U29" s="9"/>
      <c r="V29" s="10"/>
      <c r="W29" s="10"/>
    </row>
    <row r="30">
      <c r="C30" s="9"/>
      <c r="D30" s="9"/>
      <c r="E30" s="8"/>
      <c r="F30" s="9"/>
      <c r="G30" s="9"/>
      <c r="H30" s="9"/>
      <c r="I30" s="9"/>
      <c r="J30" s="9"/>
      <c r="K30" s="9"/>
      <c r="M30" s="55"/>
      <c r="O30" s="9"/>
      <c r="P30" s="9"/>
      <c r="Q30" s="9"/>
      <c r="R30" s="9"/>
      <c r="S30" s="8"/>
      <c r="T30" s="9"/>
      <c r="U30" s="9"/>
      <c r="V30" s="10"/>
      <c r="W30" s="10"/>
    </row>
    <row r="31">
      <c r="B31" s="56"/>
      <c r="C31" s="9"/>
      <c r="D31" s="9"/>
      <c r="E31" s="8"/>
      <c r="F31" s="9"/>
      <c r="G31" s="9"/>
      <c r="H31" s="9"/>
      <c r="I31" s="9"/>
      <c r="J31" s="9"/>
      <c r="K31" s="9"/>
      <c r="M31" s="9"/>
      <c r="O31" s="9"/>
      <c r="P31" s="9"/>
      <c r="Q31" s="9"/>
      <c r="R31" s="9"/>
      <c r="S31" s="8"/>
      <c r="T31" s="9"/>
      <c r="U31" s="9"/>
      <c r="V31" s="10"/>
      <c r="W31" s="10"/>
    </row>
    <row r="32">
      <c r="B32" s="50"/>
      <c r="C32" s="7"/>
      <c r="D32" s="9"/>
      <c r="E32" s="8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8"/>
      <c r="T32" s="9"/>
      <c r="U32" s="9"/>
      <c r="V32" s="10"/>
      <c r="W32" s="10"/>
    </row>
    <row r="33">
      <c r="A33" s="9"/>
      <c r="C33" s="7"/>
      <c r="D33" s="8"/>
      <c r="E33" s="8"/>
      <c r="F33" s="8"/>
      <c r="G33" s="8"/>
      <c r="H33" s="8"/>
      <c r="I33" s="8"/>
      <c r="J33" s="8"/>
      <c r="K33" s="51"/>
      <c r="L33" s="8"/>
      <c r="M33" s="8"/>
      <c r="N33" s="8"/>
      <c r="O33" s="8"/>
      <c r="P33" s="51"/>
      <c r="Q33" s="8"/>
      <c r="R33" s="51"/>
      <c r="S33" s="8"/>
      <c r="T33" s="9"/>
      <c r="U33" s="51"/>
      <c r="V33" s="10"/>
      <c r="W33" s="10"/>
    </row>
    <row r="34">
      <c r="A34" s="9"/>
      <c r="C34" s="7"/>
      <c r="D34" s="8"/>
      <c r="E34" s="8"/>
      <c r="F34" s="8"/>
      <c r="G34" s="8"/>
      <c r="H34" s="8"/>
      <c r="I34" s="8"/>
      <c r="J34" s="8"/>
      <c r="K34" s="51"/>
      <c r="L34" s="8"/>
      <c r="M34" s="8"/>
      <c r="N34" s="8"/>
      <c r="O34" s="8"/>
      <c r="P34" s="51"/>
      <c r="Q34" s="8"/>
      <c r="R34" s="51"/>
      <c r="S34" s="8"/>
      <c r="T34" s="9"/>
      <c r="U34" s="51"/>
      <c r="V34" s="10"/>
      <c r="W34" s="10"/>
    </row>
    <row r="35">
      <c r="A35" s="9"/>
      <c r="C35" s="7"/>
      <c r="D35" s="8"/>
      <c r="E35" s="8"/>
      <c r="F35" s="8"/>
      <c r="G35" s="8"/>
      <c r="H35" s="8"/>
      <c r="I35" s="8"/>
      <c r="J35" s="8"/>
      <c r="K35" s="51"/>
      <c r="L35" s="8"/>
      <c r="M35" s="8"/>
      <c r="N35" s="8"/>
      <c r="O35" s="8"/>
      <c r="P35" s="51"/>
      <c r="Q35" s="8"/>
      <c r="R35" s="51"/>
      <c r="S35" s="8"/>
      <c r="T35" s="9"/>
      <c r="U35" s="51"/>
      <c r="V35" s="10"/>
      <c r="W35" s="10"/>
    </row>
    <row r="36">
      <c r="A36" s="9"/>
      <c r="C36" s="7"/>
      <c r="D36" s="8"/>
      <c r="E36" s="8"/>
      <c r="F36" s="8"/>
      <c r="G36" s="8"/>
      <c r="H36" s="8"/>
      <c r="I36" s="8"/>
      <c r="J36" s="8"/>
      <c r="K36" s="51"/>
      <c r="L36" s="8"/>
      <c r="M36" s="8"/>
      <c r="N36" s="8"/>
      <c r="O36" s="8"/>
      <c r="P36" s="51"/>
      <c r="Q36" s="8"/>
      <c r="R36" s="51"/>
      <c r="S36" s="8"/>
      <c r="T36" s="9"/>
      <c r="U36" s="51"/>
      <c r="V36" s="10"/>
      <c r="W36" s="10"/>
    </row>
    <row r="37">
      <c r="A37" s="9"/>
      <c r="C37" s="7"/>
      <c r="D37" s="8"/>
      <c r="E37" s="8"/>
      <c r="F37" s="8"/>
      <c r="G37" s="8"/>
      <c r="H37" s="8"/>
      <c r="I37" s="8"/>
      <c r="J37" s="8"/>
      <c r="K37" s="51"/>
      <c r="L37" s="8"/>
      <c r="M37" s="8"/>
      <c r="N37" s="8"/>
      <c r="O37" s="8"/>
      <c r="P37" s="51"/>
      <c r="Q37" s="8"/>
      <c r="R37" s="51"/>
      <c r="S37" s="8"/>
      <c r="T37" s="9"/>
      <c r="U37" s="51"/>
      <c r="V37" s="10"/>
      <c r="W37" s="10"/>
    </row>
    <row r="38">
      <c r="A38" s="9"/>
      <c r="C38" s="7"/>
      <c r="D38" s="8"/>
      <c r="E38" s="8"/>
      <c r="F38" s="8"/>
      <c r="G38" s="8"/>
      <c r="H38" s="8"/>
      <c r="I38" s="8"/>
      <c r="J38" s="8"/>
      <c r="K38" s="51"/>
      <c r="L38" s="8"/>
      <c r="M38" s="8"/>
      <c r="N38" s="8"/>
      <c r="O38" s="8"/>
      <c r="P38" s="51"/>
      <c r="Q38" s="8"/>
      <c r="R38" s="51"/>
      <c r="S38" s="8"/>
      <c r="T38" s="9"/>
      <c r="U38" s="51"/>
      <c r="V38" s="10"/>
      <c r="W38" s="10"/>
    </row>
    <row r="39">
      <c r="A39" s="9"/>
      <c r="C39" s="7"/>
      <c r="D39" s="9"/>
      <c r="E39" s="8"/>
      <c r="F39" s="8"/>
      <c r="G39" s="8"/>
      <c r="H39" s="9"/>
      <c r="I39" s="9"/>
      <c r="J39" s="8"/>
      <c r="K39" s="51"/>
      <c r="L39" s="9"/>
      <c r="M39" s="8"/>
      <c r="N39" s="8"/>
      <c r="O39" s="8"/>
      <c r="P39" s="51"/>
      <c r="Q39" s="9"/>
      <c r="R39" s="9"/>
      <c r="S39" s="8"/>
      <c r="T39" s="9"/>
      <c r="U39" s="51"/>
      <c r="V39" s="10"/>
      <c r="W39" s="10"/>
    </row>
    <row r="40">
      <c r="A40" s="9"/>
      <c r="C40" s="7"/>
      <c r="D40" s="9"/>
      <c r="E40" s="8"/>
      <c r="F40" s="8"/>
      <c r="G40" s="8"/>
      <c r="H40" s="9"/>
      <c r="I40" s="9"/>
      <c r="J40" s="8"/>
      <c r="K40" s="51"/>
      <c r="L40" s="9"/>
      <c r="M40" s="8"/>
      <c r="N40" s="8"/>
      <c r="O40" s="8"/>
      <c r="P40" s="51"/>
      <c r="Q40" s="9"/>
      <c r="R40" s="9"/>
      <c r="S40" s="8"/>
      <c r="T40" s="9"/>
      <c r="U40" s="51"/>
      <c r="V40" s="10"/>
      <c r="W40" s="10"/>
    </row>
    <row r="41">
      <c r="A41" s="9"/>
      <c r="C41" s="52"/>
      <c r="D41" s="53"/>
      <c r="E41" s="8"/>
      <c r="F41" s="9"/>
      <c r="G41" s="9"/>
      <c r="H41" s="9"/>
      <c r="I41" s="9"/>
      <c r="J41" s="9"/>
      <c r="K41" s="9"/>
      <c r="L41" s="9"/>
      <c r="M41" s="8"/>
      <c r="N41" s="9"/>
      <c r="O41" s="9"/>
      <c r="P41" s="9"/>
      <c r="Q41" s="9"/>
      <c r="R41" s="9"/>
      <c r="S41" s="8"/>
      <c r="T41" s="9"/>
      <c r="U41" s="9"/>
      <c r="V41" s="10"/>
      <c r="W41" s="10"/>
    </row>
    <row r="42">
      <c r="A42" s="9"/>
      <c r="C42" s="52"/>
      <c r="D42" s="53"/>
      <c r="E42" s="8"/>
      <c r="F42" s="9"/>
      <c r="G42" s="9"/>
      <c r="H42" s="9"/>
      <c r="I42" s="9"/>
      <c r="J42" s="9"/>
      <c r="K42" s="9"/>
      <c r="L42" s="9"/>
      <c r="M42" s="8"/>
      <c r="N42" s="9"/>
      <c r="O42" s="9"/>
      <c r="P42" s="9"/>
      <c r="Q42" s="9"/>
      <c r="R42" s="9"/>
      <c r="S42" s="8"/>
      <c r="T42" s="9"/>
      <c r="U42" s="9"/>
      <c r="V42" s="10"/>
      <c r="W42" s="10"/>
    </row>
    <row r="43">
      <c r="C43" s="9"/>
      <c r="D43" s="9"/>
      <c r="E43" s="8"/>
      <c r="F43" s="9"/>
      <c r="G43" s="9"/>
      <c r="H43" s="9"/>
      <c r="I43" s="9"/>
      <c r="J43" s="9"/>
      <c r="K43" s="9"/>
      <c r="L43" s="9"/>
      <c r="M43" s="8"/>
      <c r="N43" s="9"/>
      <c r="O43" s="9"/>
      <c r="P43" s="9"/>
      <c r="Q43" s="9"/>
      <c r="R43" s="9"/>
      <c r="S43" s="8"/>
      <c r="T43" s="9"/>
      <c r="U43" s="9"/>
      <c r="V43" s="10"/>
      <c r="W43" s="10"/>
    </row>
    <row r="44">
      <c r="C44" s="57"/>
      <c r="D44" s="9"/>
      <c r="E44" s="8"/>
      <c r="F44" s="9"/>
      <c r="G44" s="9"/>
      <c r="H44" s="9"/>
      <c r="I44" s="9"/>
      <c r="J44" s="46"/>
      <c r="K44" s="47"/>
      <c r="L44" s="9"/>
      <c r="M44" s="46"/>
      <c r="N44" s="9"/>
      <c r="O44" s="46"/>
      <c r="P44" s="9"/>
      <c r="Q44" s="9"/>
      <c r="R44" s="9"/>
      <c r="S44" s="46"/>
      <c r="T44" s="9"/>
      <c r="U44" s="9"/>
      <c r="V44" s="10"/>
      <c r="W44" s="10"/>
    </row>
    <row r="45">
      <c r="C45" s="9"/>
      <c r="D45" s="9"/>
      <c r="E45" s="8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8"/>
      <c r="T45" s="9"/>
      <c r="U45" s="9"/>
      <c r="V45" s="10"/>
      <c r="W45" s="10"/>
    </row>
    <row r="46">
      <c r="C46" s="9"/>
      <c r="D46" s="9"/>
      <c r="E46" s="8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8"/>
      <c r="T46" s="9"/>
      <c r="U46" s="9"/>
      <c r="V46" s="10"/>
      <c r="W46" s="10"/>
    </row>
    <row r="47">
      <c r="B47" s="50"/>
      <c r="C47" s="7"/>
      <c r="D47" s="9"/>
      <c r="E47" s="8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8"/>
      <c r="T47" s="9"/>
      <c r="U47" s="9"/>
      <c r="V47" s="10"/>
      <c r="W47" s="10"/>
    </row>
    <row r="48">
      <c r="A48" s="9"/>
      <c r="C48" s="7"/>
      <c r="D48" s="9"/>
      <c r="E48" s="8"/>
      <c r="F48" s="8"/>
      <c r="G48" s="8"/>
      <c r="H48" s="9"/>
      <c r="I48" s="9"/>
      <c r="J48" s="8"/>
      <c r="K48" s="51"/>
      <c r="L48" s="9"/>
      <c r="M48" s="8"/>
      <c r="N48" s="8"/>
      <c r="O48" s="8"/>
      <c r="P48" s="51"/>
      <c r="Q48" s="9"/>
      <c r="R48" s="9"/>
      <c r="S48" s="8"/>
      <c r="T48" s="9"/>
      <c r="U48" s="51"/>
      <c r="V48" s="10"/>
      <c r="W48" s="10"/>
    </row>
    <row r="49">
      <c r="A49" s="9"/>
      <c r="C49" s="7"/>
      <c r="D49" s="8"/>
      <c r="E49" s="8"/>
      <c r="F49" s="8"/>
      <c r="G49" s="8"/>
      <c r="H49" s="8"/>
      <c r="I49" s="8"/>
      <c r="J49" s="8"/>
      <c r="K49" s="51"/>
      <c r="L49" s="8"/>
      <c r="M49" s="8"/>
      <c r="N49" s="8"/>
      <c r="O49" s="8"/>
      <c r="P49" s="51"/>
      <c r="Q49" s="8"/>
      <c r="R49" s="51"/>
      <c r="S49" s="8"/>
      <c r="T49" s="9"/>
      <c r="U49" s="51"/>
      <c r="V49" s="10"/>
      <c r="W49" s="10"/>
    </row>
    <row r="50">
      <c r="A50" s="9"/>
      <c r="C50" s="7"/>
      <c r="D50" s="8"/>
      <c r="E50" s="8"/>
      <c r="F50" s="8"/>
      <c r="G50" s="8"/>
      <c r="H50" s="8"/>
      <c r="I50" s="8"/>
      <c r="J50" s="8"/>
      <c r="K50" s="51"/>
      <c r="L50" s="8"/>
      <c r="M50" s="8"/>
      <c r="N50" s="8"/>
      <c r="O50" s="8"/>
      <c r="P50" s="51"/>
      <c r="Q50" s="8"/>
      <c r="R50" s="51"/>
      <c r="S50" s="8"/>
      <c r="T50" s="9"/>
      <c r="U50" s="51"/>
      <c r="V50" s="10"/>
      <c r="W50" s="10"/>
    </row>
    <row r="51">
      <c r="A51" s="9"/>
      <c r="C51" s="7"/>
      <c r="D51" s="8"/>
      <c r="E51" s="8"/>
      <c r="F51" s="8"/>
      <c r="G51" s="8"/>
      <c r="H51" s="8"/>
      <c r="I51" s="8"/>
      <c r="J51" s="8"/>
      <c r="K51" s="51"/>
      <c r="L51" s="8"/>
      <c r="M51" s="8"/>
      <c r="N51" s="8"/>
      <c r="O51" s="8"/>
      <c r="P51" s="51"/>
      <c r="Q51" s="8"/>
      <c r="R51" s="51"/>
      <c r="S51" s="8"/>
      <c r="T51" s="9"/>
      <c r="U51" s="51"/>
      <c r="V51" s="10"/>
      <c r="W51" s="10"/>
    </row>
    <row r="52">
      <c r="A52" s="9"/>
      <c r="C52" s="7"/>
      <c r="D52" s="58"/>
      <c r="E52" s="8"/>
      <c r="F52" s="8"/>
      <c r="G52" s="8"/>
      <c r="H52" s="8"/>
      <c r="I52" s="8"/>
      <c r="J52" s="8"/>
      <c r="K52" s="51"/>
      <c r="L52" s="9"/>
      <c r="M52" s="8"/>
      <c r="N52" s="8"/>
      <c r="O52" s="8"/>
      <c r="P52" s="51"/>
      <c r="Q52" s="9"/>
      <c r="R52" s="9"/>
      <c r="S52" s="8"/>
      <c r="T52" s="9"/>
      <c r="U52" s="9"/>
      <c r="V52" s="10"/>
      <c r="W52" s="10"/>
    </row>
    <row r="53">
      <c r="A53" s="9"/>
      <c r="C53" s="52"/>
      <c r="D53" s="53"/>
      <c r="E53" s="9"/>
      <c r="F53" s="9"/>
      <c r="G53" s="9"/>
      <c r="H53" s="9"/>
      <c r="I53" s="9"/>
      <c r="J53" s="9"/>
      <c r="K53" s="9"/>
      <c r="L53" s="9"/>
      <c r="M53" s="8"/>
      <c r="N53" s="9"/>
      <c r="O53" s="9"/>
      <c r="P53" s="9"/>
      <c r="Q53" s="9"/>
      <c r="R53" s="9"/>
      <c r="S53" s="8"/>
      <c r="T53" s="9"/>
      <c r="U53" s="9"/>
      <c r="V53" s="10"/>
      <c r="W53" s="10"/>
    </row>
    <row r="54">
      <c r="C54" s="9"/>
      <c r="D54" s="9"/>
      <c r="E54" s="9"/>
      <c r="F54" s="9"/>
      <c r="G54" s="9"/>
      <c r="H54" s="9"/>
      <c r="I54" s="9"/>
      <c r="J54" s="9"/>
      <c r="K54" s="9"/>
      <c r="L54" s="9"/>
      <c r="M54" s="8"/>
      <c r="N54" s="9"/>
      <c r="O54" s="9"/>
      <c r="P54" s="9"/>
      <c r="Q54" s="9"/>
      <c r="R54" s="9"/>
      <c r="S54" s="8"/>
      <c r="T54" s="9"/>
      <c r="U54" s="9"/>
      <c r="V54" s="10"/>
      <c r="W54" s="10"/>
    </row>
    <row r="55">
      <c r="C55" s="59"/>
      <c r="D55" s="9"/>
      <c r="E55" s="9"/>
      <c r="F55" s="9"/>
      <c r="G55" s="9"/>
      <c r="H55" s="9"/>
      <c r="I55" s="9"/>
      <c r="J55" s="46"/>
      <c r="K55" s="47"/>
      <c r="L55" s="9"/>
      <c r="M55" s="46"/>
      <c r="N55" s="9"/>
      <c r="O55" s="46"/>
      <c r="P55" s="9"/>
      <c r="Q55" s="9"/>
      <c r="R55" s="9"/>
      <c r="S55" s="46"/>
      <c r="T55" s="9"/>
      <c r="U55" s="9"/>
      <c r="V55" s="10"/>
      <c r="W55" s="10"/>
    </row>
    <row r="56">
      <c r="C56" s="7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8"/>
      <c r="T56" s="9"/>
      <c r="U56" s="9"/>
      <c r="V56" s="10"/>
      <c r="W56" s="10"/>
    </row>
    <row r="57">
      <c r="C57" s="7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8"/>
      <c r="T57" s="9"/>
      <c r="U57" s="9"/>
      <c r="V57" s="10"/>
      <c r="W57" s="10"/>
    </row>
    <row r="58">
      <c r="C58" s="7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8"/>
      <c r="T58" s="9"/>
      <c r="U58" s="9"/>
      <c r="V58" s="10"/>
      <c r="W58" s="10"/>
    </row>
    <row r="59">
      <c r="C59" s="7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8"/>
      <c r="T59" s="9"/>
      <c r="U59" s="9"/>
      <c r="V59" s="10"/>
      <c r="W59" s="10"/>
    </row>
    <row r="60">
      <c r="C60" s="7"/>
      <c r="D60" s="9"/>
      <c r="E60" s="9"/>
      <c r="F60" s="9"/>
      <c r="G60" s="9"/>
      <c r="H60" s="9"/>
      <c r="I60" s="9"/>
      <c r="J60" s="9"/>
      <c r="K60" s="9"/>
      <c r="L60" s="9"/>
      <c r="M60" s="46"/>
      <c r="N60" s="9"/>
      <c r="O60" s="9"/>
      <c r="P60" s="9"/>
      <c r="Q60" s="9"/>
      <c r="R60" s="9"/>
      <c r="S60" s="8"/>
      <c r="T60" s="9"/>
      <c r="U60" s="9"/>
      <c r="V60" s="10"/>
      <c r="W60" s="10"/>
    </row>
    <row r="61">
      <c r="C61" s="7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8"/>
      <c r="T61" s="9"/>
      <c r="U61" s="9"/>
      <c r="V61" s="10"/>
      <c r="W61" s="10"/>
    </row>
    <row r="62">
      <c r="C62" s="7"/>
      <c r="D62" s="9"/>
      <c r="E62" s="9"/>
      <c r="F62" s="9"/>
      <c r="G62" s="9"/>
      <c r="H62" s="9"/>
      <c r="I62" s="9"/>
      <c r="J62" s="9"/>
      <c r="K62" s="9"/>
      <c r="L62" s="9"/>
      <c r="M62" s="49"/>
      <c r="N62" s="9"/>
      <c r="O62" s="9"/>
      <c r="P62" s="9"/>
      <c r="Q62" s="9"/>
      <c r="R62" s="9"/>
      <c r="S62" s="8"/>
      <c r="T62" s="9"/>
      <c r="U62" s="9"/>
      <c r="V62" s="10"/>
      <c r="W62" s="10"/>
    </row>
    <row r="63">
      <c r="C63" s="7"/>
      <c r="D63" s="9"/>
      <c r="E63" s="9"/>
      <c r="F63" s="9"/>
      <c r="G63" s="9"/>
      <c r="H63" s="9"/>
      <c r="I63" s="9"/>
      <c r="J63" s="9"/>
      <c r="K63" s="9"/>
      <c r="L63" s="9"/>
      <c r="M63" s="47"/>
      <c r="N63" s="9"/>
      <c r="O63" s="9"/>
      <c r="P63" s="9"/>
      <c r="Q63" s="9"/>
      <c r="R63" s="9"/>
      <c r="S63" s="8"/>
      <c r="T63" s="9"/>
      <c r="U63" s="9"/>
      <c r="V63" s="10"/>
      <c r="W63" s="10"/>
    </row>
    <row r="64">
      <c r="C64" s="7"/>
      <c r="D64" s="9"/>
      <c r="E64" s="9"/>
      <c r="F64" s="9"/>
      <c r="G64" s="9"/>
      <c r="H64" s="9"/>
      <c r="I64" s="9"/>
      <c r="J64" s="9"/>
      <c r="K64" s="9"/>
      <c r="L64" s="9"/>
      <c r="M64" s="51"/>
      <c r="N64" s="9"/>
      <c r="O64" s="9"/>
      <c r="P64" s="9"/>
      <c r="Q64" s="9"/>
      <c r="R64" s="9"/>
      <c r="S64" s="8"/>
      <c r="T64" s="9"/>
      <c r="U64" s="9"/>
      <c r="V64" s="10"/>
      <c r="W64" s="10"/>
    </row>
    <row r="65">
      <c r="C65" s="7"/>
      <c r="D65" s="9"/>
      <c r="E65" s="9"/>
      <c r="F65" s="9"/>
      <c r="G65" s="9"/>
      <c r="H65" s="9"/>
      <c r="I65" s="9"/>
      <c r="J65" s="9"/>
      <c r="K65" s="9"/>
      <c r="L65" s="9"/>
      <c r="M65" s="9"/>
      <c r="N65" s="49"/>
      <c r="O65" s="49"/>
      <c r="P65" s="49"/>
      <c r="Q65" s="9"/>
      <c r="R65" s="9"/>
      <c r="S65" s="8"/>
      <c r="T65" s="9"/>
      <c r="U65" s="9"/>
      <c r="V65" s="10"/>
      <c r="W65" s="10"/>
    </row>
    <row r="66">
      <c r="C66" s="7"/>
      <c r="D66" s="9"/>
      <c r="E66" s="9"/>
      <c r="F66" s="9"/>
      <c r="G66" s="9"/>
      <c r="H66" s="9"/>
      <c r="I66" s="9"/>
      <c r="J66" s="9"/>
      <c r="K66" s="9"/>
      <c r="L66" s="9"/>
      <c r="M66" s="57"/>
      <c r="N66" s="8"/>
      <c r="O66" s="8"/>
      <c r="P66" s="8"/>
      <c r="Q66" s="9"/>
      <c r="R66" s="9"/>
      <c r="S66" s="8"/>
      <c r="T66" s="9"/>
      <c r="U66" s="9"/>
      <c r="V66" s="10"/>
      <c r="W66" s="10"/>
    </row>
    <row r="67">
      <c r="C67" s="7"/>
      <c r="D67" s="9"/>
      <c r="E67" s="9"/>
      <c r="F67" s="9"/>
      <c r="G67" s="9"/>
      <c r="H67" s="9"/>
      <c r="I67" s="9"/>
      <c r="J67" s="9"/>
      <c r="K67" s="9"/>
      <c r="L67" s="9"/>
      <c r="M67" s="57"/>
      <c r="N67" s="8"/>
      <c r="O67" s="8"/>
      <c r="P67" s="8"/>
      <c r="Q67" s="9"/>
      <c r="R67" s="9"/>
      <c r="S67" s="8"/>
      <c r="T67" s="9"/>
      <c r="U67" s="9"/>
      <c r="V67" s="10"/>
      <c r="W67" s="10"/>
    </row>
    <row r="68">
      <c r="C68" s="7"/>
      <c r="D68" s="9"/>
      <c r="E68" s="9"/>
      <c r="F68" s="9"/>
      <c r="G68" s="9"/>
      <c r="H68" s="9"/>
      <c r="I68" s="9"/>
      <c r="J68" s="9"/>
      <c r="K68" s="9"/>
      <c r="L68" s="9"/>
      <c r="M68" s="57"/>
      <c r="N68" s="8"/>
      <c r="O68" s="8"/>
      <c r="P68" s="8"/>
      <c r="Q68" s="9"/>
      <c r="R68" s="9"/>
      <c r="S68" s="8"/>
      <c r="T68" s="9"/>
      <c r="U68" s="9"/>
      <c r="V68" s="10"/>
      <c r="W68" s="10"/>
    </row>
    <row r="69">
      <c r="C69" s="7"/>
      <c r="D69" s="9"/>
      <c r="E69" s="9"/>
      <c r="F69" s="9"/>
      <c r="G69" s="9"/>
      <c r="H69" s="9"/>
      <c r="I69" s="9"/>
      <c r="J69" s="9"/>
      <c r="K69" s="9"/>
      <c r="L69" s="9"/>
      <c r="M69" s="57"/>
      <c r="N69" s="8"/>
      <c r="O69" s="8"/>
      <c r="P69" s="8"/>
      <c r="Q69" s="9"/>
      <c r="R69" s="9"/>
      <c r="S69" s="8"/>
      <c r="T69" s="9"/>
      <c r="U69" s="9"/>
      <c r="V69" s="10"/>
      <c r="W69" s="10"/>
    </row>
    <row r="70">
      <c r="C70" s="7"/>
      <c r="D70" s="9"/>
      <c r="E70" s="9"/>
      <c r="F70" s="9"/>
      <c r="G70" s="9"/>
      <c r="H70" s="9"/>
      <c r="I70" s="9"/>
      <c r="J70" s="9"/>
      <c r="K70" s="9"/>
      <c r="L70" s="9"/>
      <c r="M70" s="57"/>
      <c r="N70" s="8"/>
      <c r="O70" s="8"/>
      <c r="P70" s="8"/>
      <c r="Q70" s="9"/>
      <c r="R70" s="9"/>
      <c r="S70" s="8"/>
      <c r="T70" s="9"/>
      <c r="U70" s="9"/>
      <c r="V70" s="10"/>
      <c r="W70" s="10"/>
    </row>
    <row r="71">
      <c r="C71" s="7"/>
      <c r="D71" s="9"/>
      <c r="E71" s="9"/>
      <c r="F71" s="9"/>
      <c r="G71" s="9"/>
      <c r="H71" s="9"/>
      <c r="I71" s="9"/>
      <c r="J71" s="9"/>
      <c r="K71" s="9"/>
      <c r="L71" s="9"/>
      <c r="M71" s="57"/>
      <c r="N71" s="8"/>
      <c r="O71" s="8"/>
      <c r="P71" s="8"/>
      <c r="Q71" s="9"/>
      <c r="R71" s="9"/>
      <c r="S71" s="8"/>
      <c r="T71" s="9"/>
      <c r="U71" s="9"/>
      <c r="V71" s="10"/>
      <c r="W71" s="10"/>
    </row>
    <row r="72">
      <c r="C72" s="7"/>
      <c r="D72" s="9"/>
      <c r="E72" s="9"/>
      <c r="F72" s="9"/>
      <c r="G72" s="9"/>
      <c r="H72" s="9"/>
      <c r="I72" s="9"/>
      <c r="J72" s="9"/>
      <c r="K72" s="9"/>
      <c r="L72" s="9"/>
      <c r="M72" s="57"/>
      <c r="N72" s="8"/>
      <c r="O72" s="8"/>
      <c r="P72" s="8"/>
      <c r="Q72" s="9"/>
      <c r="R72" s="9"/>
      <c r="S72" s="8"/>
      <c r="T72" s="9"/>
      <c r="U72" s="9"/>
      <c r="V72" s="10"/>
      <c r="W72" s="10"/>
    </row>
    <row r="73">
      <c r="C73" s="7"/>
      <c r="D73" s="9"/>
      <c r="E73" s="9"/>
      <c r="F73" s="9"/>
      <c r="G73" s="9"/>
      <c r="H73" s="9"/>
      <c r="I73" s="9"/>
      <c r="J73" s="9"/>
      <c r="K73" s="9"/>
      <c r="L73" s="9"/>
      <c r="M73" s="57"/>
      <c r="N73" s="8"/>
      <c r="O73" s="8"/>
      <c r="P73" s="8"/>
      <c r="Q73" s="9"/>
      <c r="R73" s="9"/>
      <c r="S73" s="8"/>
      <c r="T73" s="9"/>
      <c r="U73" s="9"/>
      <c r="V73" s="10"/>
      <c r="W73" s="10"/>
    </row>
    <row r="74">
      <c r="C74" s="7"/>
      <c r="D74" s="9"/>
      <c r="E74" s="9"/>
      <c r="F74" s="9"/>
      <c r="G74" s="9"/>
      <c r="H74" s="9"/>
      <c r="I74" s="9"/>
      <c r="J74" s="9"/>
      <c r="K74" s="9"/>
      <c r="L74" s="9"/>
      <c r="M74" s="57"/>
      <c r="N74" s="8"/>
      <c r="O74" s="8"/>
      <c r="P74" s="8"/>
      <c r="Q74" s="9"/>
      <c r="R74" s="9"/>
      <c r="S74" s="8"/>
      <c r="T74" s="9"/>
      <c r="U74" s="9"/>
      <c r="V74" s="10"/>
      <c r="W74" s="10"/>
    </row>
    <row r="75">
      <c r="C75" s="7"/>
      <c r="D75" s="9"/>
      <c r="E75" s="9"/>
      <c r="F75" s="9"/>
      <c r="G75" s="9"/>
      <c r="H75" s="9"/>
      <c r="I75" s="9"/>
      <c r="J75" s="9"/>
      <c r="K75" s="9"/>
      <c r="L75" s="9"/>
      <c r="M75" s="57"/>
      <c r="N75" s="8"/>
      <c r="O75" s="8"/>
      <c r="P75" s="8"/>
      <c r="Q75" s="9"/>
      <c r="R75" s="9"/>
      <c r="S75" s="8"/>
      <c r="T75" s="9"/>
      <c r="U75" s="9"/>
      <c r="V75" s="10"/>
      <c r="W75" s="10"/>
    </row>
    <row r="76">
      <c r="C76" s="7"/>
      <c r="D76" s="9"/>
      <c r="E76" s="9"/>
      <c r="F76" s="9"/>
      <c r="G76" s="9"/>
      <c r="H76" s="9"/>
      <c r="I76" s="9"/>
      <c r="J76" s="9"/>
      <c r="K76" s="9"/>
      <c r="L76" s="9"/>
      <c r="M76" s="57"/>
      <c r="N76" s="8"/>
      <c r="O76" s="8"/>
      <c r="P76" s="8"/>
      <c r="Q76" s="9"/>
      <c r="R76" s="9"/>
      <c r="S76" s="8"/>
      <c r="T76" s="9"/>
      <c r="U76" s="9"/>
      <c r="V76" s="10"/>
      <c r="W76" s="10"/>
    </row>
    <row r="77">
      <c r="C77" s="7"/>
      <c r="D77" s="9"/>
      <c r="E77" s="9"/>
      <c r="F77" s="9"/>
      <c r="G77" s="9"/>
      <c r="H77" s="9"/>
      <c r="I77" s="9"/>
      <c r="J77" s="9"/>
      <c r="K77" s="9"/>
      <c r="L77" s="9"/>
      <c r="M77" s="57"/>
      <c r="N77" s="8"/>
      <c r="O77" s="8"/>
      <c r="P77" s="8"/>
      <c r="Q77" s="9"/>
      <c r="R77" s="9"/>
      <c r="S77" s="8"/>
      <c r="T77" s="9"/>
      <c r="U77" s="9"/>
      <c r="V77" s="10"/>
      <c r="W77" s="10"/>
    </row>
    <row r="78">
      <c r="C78" s="7"/>
      <c r="D78" s="9"/>
      <c r="E78" s="9"/>
      <c r="F78" s="9"/>
      <c r="G78" s="9"/>
      <c r="H78" s="9"/>
      <c r="I78" s="9"/>
      <c r="J78" s="9"/>
      <c r="K78" s="9"/>
      <c r="L78" s="9"/>
      <c r="M78" s="57"/>
      <c r="N78" s="8"/>
      <c r="O78" s="8"/>
      <c r="P78" s="8"/>
      <c r="Q78" s="9"/>
      <c r="R78" s="9"/>
      <c r="S78" s="8"/>
      <c r="T78" s="9"/>
      <c r="U78" s="9"/>
      <c r="V78" s="10"/>
      <c r="W78" s="10"/>
    </row>
    <row r="79">
      <c r="C79" s="7"/>
      <c r="D79" s="9"/>
      <c r="E79" s="9"/>
      <c r="F79" s="9"/>
      <c r="G79" s="9"/>
      <c r="H79" s="9"/>
      <c r="I79" s="9"/>
      <c r="J79" s="9"/>
      <c r="K79" s="9"/>
      <c r="L79" s="9"/>
      <c r="M79" s="57"/>
      <c r="N79" s="8"/>
      <c r="O79" s="8"/>
      <c r="P79" s="8"/>
      <c r="Q79" s="9"/>
      <c r="R79" s="9"/>
      <c r="S79" s="8"/>
      <c r="T79" s="9"/>
      <c r="U79" s="9"/>
      <c r="V79" s="10"/>
      <c r="W79" s="10"/>
    </row>
    <row r="80">
      <c r="C80" s="7"/>
      <c r="D80" s="9"/>
      <c r="E80" s="9"/>
      <c r="F80" s="9"/>
      <c r="G80" s="9"/>
      <c r="H80" s="9"/>
      <c r="I80" s="9"/>
      <c r="J80" s="9"/>
      <c r="K80" s="9"/>
      <c r="L80" s="9"/>
      <c r="M80" s="57"/>
      <c r="N80" s="8"/>
      <c r="O80" s="8"/>
      <c r="P80" s="8"/>
      <c r="Q80" s="9"/>
      <c r="R80" s="9"/>
      <c r="S80" s="8"/>
      <c r="T80" s="9"/>
      <c r="U80" s="9"/>
      <c r="V80" s="10"/>
      <c r="W80" s="10"/>
    </row>
    <row r="81">
      <c r="C81" s="7"/>
      <c r="D81" s="9"/>
      <c r="E81" s="9"/>
      <c r="F81" s="9"/>
      <c r="G81" s="9"/>
      <c r="H81" s="9"/>
      <c r="I81" s="9"/>
      <c r="J81" s="9"/>
      <c r="K81" s="9"/>
      <c r="L81" s="9"/>
      <c r="M81" s="57"/>
      <c r="N81" s="8"/>
      <c r="O81" s="8"/>
      <c r="P81" s="8"/>
      <c r="Q81" s="9"/>
      <c r="R81" s="9"/>
      <c r="S81" s="8"/>
      <c r="T81" s="9"/>
      <c r="U81" s="9"/>
      <c r="V81" s="10"/>
      <c r="W81" s="10"/>
    </row>
    <row r="82">
      <c r="C82" s="7"/>
      <c r="D82" s="9"/>
      <c r="E82" s="9"/>
      <c r="F82" s="9"/>
      <c r="G82" s="9"/>
      <c r="H82" s="9"/>
      <c r="I82" s="9"/>
      <c r="J82" s="9"/>
      <c r="K82" s="9"/>
      <c r="L82" s="9"/>
      <c r="M82" s="57"/>
      <c r="N82" s="8"/>
      <c r="O82" s="8"/>
      <c r="P82" s="8"/>
      <c r="Q82" s="9"/>
      <c r="R82" s="9"/>
      <c r="S82" s="8"/>
      <c r="T82" s="9"/>
      <c r="U82" s="9"/>
      <c r="V82" s="10"/>
      <c r="W82" s="10"/>
    </row>
    <row r="83">
      <c r="C83" s="7"/>
      <c r="D83" s="9"/>
      <c r="E83" s="9"/>
      <c r="F83" s="9"/>
      <c r="G83" s="9"/>
      <c r="H83" s="9"/>
      <c r="I83" s="9"/>
      <c r="K83" s="9"/>
      <c r="L83" s="52"/>
      <c r="M83" s="57"/>
      <c r="N83" s="8"/>
      <c r="O83" s="8"/>
      <c r="P83" s="8"/>
      <c r="Q83" s="9"/>
      <c r="R83" s="9"/>
      <c r="S83" s="8"/>
      <c r="T83" s="9"/>
      <c r="U83" s="9"/>
      <c r="V83" s="10"/>
      <c r="W83" s="10"/>
    </row>
    <row r="84">
      <c r="C84" s="7"/>
      <c r="D84" s="9"/>
      <c r="E84" s="9"/>
      <c r="F84" s="9"/>
      <c r="G84" s="9"/>
      <c r="H84" s="9"/>
      <c r="I84" s="9"/>
      <c r="J84" s="9"/>
      <c r="K84" s="9"/>
      <c r="L84" s="9"/>
      <c r="M84" s="57"/>
      <c r="N84" s="8"/>
      <c r="O84" s="8"/>
      <c r="P84" s="8"/>
      <c r="Q84" s="9"/>
      <c r="R84" s="9"/>
      <c r="S84" s="8"/>
      <c r="T84" s="9"/>
      <c r="U84" s="9"/>
      <c r="V84" s="10"/>
      <c r="W84" s="10"/>
    </row>
    <row r="85">
      <c r="C85" s="7"/>
      <c r="D85" s="9"/>
      <c r="E85" s="9"/>
      <c r="F85" s="9"/>
      <c r="G85" s="9"/>
      <c r="H85" s="9"/>
      <c r="I85" s="9"/>
      <c r="J85" s="9"/>
      <c r="K85" s="9"/>
      <c r="L85" s="9"/>
      <c r="M85" s="57"/>
      <c r="N85" s="8"/>
      <c r="O85" s="8"/>
      <c r="P85" s="8"/>
      <c r="Q85" s="9"/>
      <c r="R85" s="9"/>
      <c r="S85" s="8"/>
      <c r="T85" s="9"/>
      <c r="U85" s="9"/>
      <c r="V85" s="10"/>
      <c r="W85" s="10"/>
    </row>
    <row r="86">
      <c r="C86" s="7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8"/>
      <c r="T86" s="9"/>
      <c r="U86" s="9"/>
      <c r="V86" s="10"/>
      <c r="W86" s="10"/>
    </row>
    <row r="87">
      <c r="C87" s="7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8"/>
      <c r="T87" s="9"/>
      <c r="U87" s="9"/>
      <c r="V87" s="10"/>
      <c r="W87" s="10"/>
    </row>
    <row r="88">
      <c r="C88" s="7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8"/>
      <c r="T88" s="9"/>
      <c r="U88" s="9"/>
      <c r="V88" s="10"/>
      <c r="W88" s="10"/>
    </row>
    <row r="89">
      <c r="C89" s="7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8"/>
      <c r="T89" s="9"/>
      <c r="U89" s="9"/>
      <c r="V89" s="10"/>
      <c r="W89" s="10"/>
    </row>
    <row r="90">
      <c r="C90" s="7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8"/>
      <c r="T90" s="9"/>
      <c r="U90" s="9"/>
      <c r="V90" s="10"/>
      <c r="W90" s="10"/>
    </row>
    <row r="91">
      <c r="C91" s="7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8"/>
      <c r="T91" s="9"/>
      <c r="U91" s="9"/>
      <c r="V91" s="10"/>
      <c r="W91" s="10"/>
    </row>
    <row r="92">
      <c r="C92" s="7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8"/>
      <c r="T92" s="9"/>
      <c r="U92" s="9"/>
      <c r="V92" s="10"/>
      <c r="W92" s="10"/>
    </row>
    <row r="93">
      <c r="C93" s="7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8"/>
      <c r="T93" s="9"/>
      <c r="U93" s="9"/>
      <c r="V93" s="10"/>
      <c r="W93" s="10"/>
    </row>
    <row r="94">
      <c r="C94" s="7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8"/>
      <c r="T94" s="9"/>
      <c r="U94" s="9"/>
      <c r="V94" s="10"/>
      <c r="W94" s="10"/>
    </row>
    <row r="95">
      <c r="C95" s="7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8"/>
      <c r="T95" s="9"/>
      <c r="U95" s="9"/>
      <c r="V95" s="10"/>
      <c r="W95" s="10"/>
    </row>
    <row r="96">
      <c r="C96" s="7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8"/>
      <c r="T96" s="9"/>
      <c r="U96" s="9"/>
      <c r="V96" s="10"/>
      <c r="W96" s="10"/>
    </row>
    <row r="97">
      <c r="C97" s="7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8"/>
      <c r="T97" s="9"/>
      <c r="U97" s="9"/>
      <c r="V97" s="10"/>
      <c r="W97" s="10"/>
    </row>
    <row r="98">
      <c r="C98" s="7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8"/>
      <c r="T98" s="9"/>
      <c r="U98" s="9"/>
      <c r="V98" s="10"/>
      <c r="W98" s="10"/>
    </row>
    <row r="99">
      <c r="C99" s="7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8"/>
      <c r="T99" s="9"/>
      <c r="U99" s="9"/>
      <c r="V99" s="10"/>
      <c r="W99" s="10"/>
    </row>
    <row r="100">
      <c r="C100" s="7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8"/>
      <c r="T100" s="9"/>
      <c r="U100" s="9"/>
      <c r="V100" s="10"/>
      <c r="W100" s="10"/>
    </row>
    <row r="101">
      <c r="C101" s="7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8"/>
      <c r="T101" s="9"/>
      <c r="U101" s="9"/>
      <c r="V101" s="10"/>
      <c r="W101" s="10"/>
    </row>
    <row r="102">
      <c r="C102" s="7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8"/>
      <c r="T102" s="9"/>
      <c r="U102" s="9"/>
      <c r="V102" s="10"/>
      <c r="W102" s="10"/>
    </row>
    <row r="103">
      <c r="C103" s="7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8"/>
      <c r="T103" s="9"/>
      <c r="U103" s="9"/>
      <c r="V103" s="10"/>
      <c r="W103" s="10"/>
    </row>
    <row r="104">
      <c r="C104" s="7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8"/>
      <c r="T104" s="9"/>
      <c r="U104" s="9"/>
      <c r="V104" s="10"/>
      <c r="W104" s="10"/>
    </row>
    <row r="105">
      <c r="C105" s="7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8"/>
      <c r="T105" s="9"/>
      <c r="U105" s="9"/>
      <c r="V105" s="10"/>
      <c r="W105" s="10"/>
    </row>
    <row r="106">
      <c r="C106" s="7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8"/>
      <c r="T106" s="9"/>
      <c r="U106" s="9"/>
      <c r="V106" s="10"/>
      <c r="W106" s="10"/>
    </row>
    <row r="107">
      <c r="C107" s="7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8"/>
      <c r="T107" s="9"/>
      <c r="U107" s="9"/>
      <c r="V107" s="10"/>
      <c r="W107" s="10"/>
    </row>
    <row r="108">
      <c r="C108" s="7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8"/>
      <c r="T108" s="9"/>
      <c r="U108" s="9"/>
      <c r="V108" s="10"/>
      <c r="W108" s="10"/>
    </row>
    <row r="109">
      <c r="C109" s="7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8"/>
      <c r="T109" s="9"/>
      <c r="U109" s="9"/>
      <c r="V109" s="10"/>
      <c r="W109" s="10"/>
    </row>
    <row r="110">
      <c r="C110" s="7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8"/>
      <c r="T110" s="9"/>
      <c r="U110" s="9"/>
      <c r="V110" s="10"/>
      <c r="W110" s="10"/>
    </row>
    <row r="111">
      <c r="C111" s="7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8"/>
      <c r="T111" s="9"/>
      <c r="U111" s="9"/>
      <c r="V111" s="10"/>
      <c r="W111" s="10"/>
    </row>
    <row r="112">
      <c r="C112" s="7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8"/>
      <c r="T112" s="9"/>
      <c r="U112" s="9"/>
      <c r="V112" s="10"/>
      <c r="W112" s="10"/>
    </row>
    <row r="113">
      <c r="C113" s="7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8"/>
      <c r="T113" s="9"/>
      <c r="U113" s="9"/>
      <c r="V113" s="10"/>
      <c r="W113" s="10"/>
    </row>
    <row r="114">
      <c r="C114" s="7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8"/>
      <c r="T114" s="9"/>
      <c r="U114" s="9"/>
      <c r="V114" s="10"/>
      <c r="W114" s="10"/>
    </row>
    <row r="115">
      <c r="C115" s="7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8"/>
      <c r="T115" s="9"/>
      <c r="U115" s="9"/>
      <c r="V115" s="10"/>
      <c r="W115" s="10"/>
    </row>
    <row r="116">
      <c r="C116" s="7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8"/>
      <c r="T116" s="9"/>
      <c r="U116" s="9"/>
      <c r="V116" s="10"/>
      <c r="W116" s="10"/>
    </row>
    <row r="117">
      <c r="C117" s="7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8"/>
      <c r="T117" s="9"/>
      <c r="U117" s="9"/>
      <c r="V117" s="10"/>
      <c r="W117" s="10"/>
    </row>
    <row r="118">
      <c r="C118" s="7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8"/>
      <c r="T118" s="9"/>
      <c r="U118" s="9"/>
      <c r="V118" s="10"/>
      <c r="W118" s="10"/>
    </row>
    <row r="119">
      <c r="C119" s="7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8"/>
      <c r="T119" s="9"/>
      <c r="U119" s="9"/>
      <c r="V119" s="10"/>
      <c r="W119" s="10"/>
    </row>
    <row r="120">
      <c r="C120" s="7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8"/>
      <c r="T120" s="9"/>
      <c r="U120" s="9"/>
      <c r="V120" s="10"/>
      <c r="W120" s="10"/>
    </row>
    <row r="121">
      <c r="C121" s="7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8"/>
      <c r="T121" s="9"/>
      <c r="U121" s="9"/>
      <c r="V121" s="10"/>
      <c r="W121" s="10"/>
    </row>
    <row r="122">
      <c r="C122" s="7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8"/>
      <c r="T122" s="9"/>
      <c r="U122" s="9"/>
      <c r="V122" s="10"/>
      <c r="W122" s="10"/>
    </row>
    <row r="123">
      <c r="C123" s="7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8"/>
      <c r="T123" s="9"/>
      <c r="U123" s="9"/>
      <c r="V123" s="10"/>
      <c r="W123" s="10"/>
    </row>
    <row r="124">
      <c r="C124" s="7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8"/>
      <c r="T124" s="9"/>
      <c r="U124" s="9"/>
      <c r="V124" s="10"/>
      <c r="W124" s="10"/>
    </row>
    <row r="125">
      <c r="C125" s="7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8"/>
      <c r="T125" s="9"/>
      <c r="U125" s="9"/>
      <c r="V125" s="10"/>
      <c r="W125" s="10"/>
    </row>
    <row r="126">
      <c r="C126" s="7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8"/>
      <c r="T126" s="9"/>
      <c r="U126" s="9"/>
      <c r="V126" s="10"/>
      <c r="W126" s="10"/>
    </row>
    <row r="127">
      <c r="C127" s="7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8"/>
      <c r="T127" s="9"/>
      <c r="U127" s="9"/>
      <c r="V127" s="10"/>
      <c r="W127" s="10"/>
    </row>
    <row r="128">
      <c r="C128" s="7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8"/>
      <c r="T128" s="9"/>
      <c r="U128" s="9"/>
      <c r="V128" s="10"/>
      <c r="W128" s="10"/>
    </row>
    <row r="129">
      <c r="C129" s="7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8"/>
      <c r="T129" s="9"/>
      <c r="U129" s="9"/>
      <c r="V129" s="10"/>
      <c r="W129" s="10"/>
    </row>
    <row r="130">
      <c r="C130" s="7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8"/>
      <c r="T130" s="9"/>
      <c r="U130" s="9"/>
      <c r="V130" s="10"/>
      <c r="W130" s="10"/>
    </row>
    <row r="131">
      <c r="C131" s="7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8"/>
      <c r="T131" s="9"/>
      <c r="U131" s="9"/>
      <c r="V131" s="10"/>
      <c r="W131" s="10"/>
    </row>
    <row r="132">
      <c r="C132" s="7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8"/>
      <c r="T132" s="9"/>
      <c r="U132" s="9"/>
      <c r="V132" s="10"/>
      <c r="W132" s="10"/>
    </row>
    <row r="133">
      <c r="C133" s="7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8"/>
      <c r="T133" s="9"/>
      <c r="U133" s="9"/>
      <c r="V133" s="10"/>
      <c r="W133" s="10"/>
    </row>
    <row r="134">
      <c r="C134" s="7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8"/>
      <c r="T134" s="9"/>
      <c r="U134" s="9"/>
      <c r="V134" s="10"/>
      <c r="W134" s="10"/>
    </row>
    <row r="135">
      <c r="C135" s="7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8"/>
      <c r="T135" s="9"/>
      <c r="U135" s="9"/>
      <c r="V135" s="10"/>
      <c r="W135" s="10"/>
    </row>
    <row r="136">
      <c r="C136" s="7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8"/>
      <c r="T136" s="9"/>
      <c r="U136" s="9"/>
      <c r="V136" s="10"/>
      <c r="W136" s="10"/>
    </row>
    <row r="137">
      <c r="C137" s="7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8"/>
      <c r="T137" s="9"/>
      <c r="U137" s="9"/>
      <c r="V137" s="10"/>
      <c r="W137" s="10"/>
    </row>
  </sheetData>
  <conditionalFormatting sqref="P3:P20">
    <cfRule type="cellIs" dxfId="0" priority="1" operator="equal">
      <formula>0</formula>
    </cfRule>
  </conditionalFormatting>
  <conditionalFormatting sqref="P33:P40">
    <cfRule type="cellIs" dxfId="0" priority="2" operator="equal">
      <formula>0</formula>
    </cfRule>
  </conditionalFormatting>
  <conditionalFormatting sqref="P48:P52">
    <cfRule type="cellIs" dxfId="0" priority="3" operator="equal">
      <formula>0</formula>
    </cfRule>
  </conditionalFormatting>
  <conditionalFormatting sqref="E3:E53">
    <cfRule type="cellIs" dxfId="1" priority="4" operator="lessThan">
      <formula>0</formula>
    </cfRule>
  </conditionalFormatting>
  <conditionalFormatting sqref="J3:K20">
    <cfRule type="cellIs" dxfId="1" priority="5" operator="lessThan">
      <formula>0</formula>
    </cfRule>
  </conditionalFormatting>
  <conditionalFormatting sqref="K24">
    <cfRule type="cellIs" dxfId="1" priority="6" operator="lessThan">
      <formula>0</formula>
    </cfRule>
  </conditionalFormatting>
  <conditionalFormatting sqref="J27:K27">
    <cfRule type="cellIs" dxfId="1" priority="7" operator="lessThan">
      <formula>0</formula>
    </cfRule>
  </conditionalFormatting>
  <conditionalFormatting sqref="J33:K40">
    <cfRule type="cellIs" dxfId="1" priority="8" operator="lessThan">
      <formula>0</formula>
    </cfRule>
  </conditionalFormatting>
  <conditionalFormatting sqref="K44">
    <cfRule type="cellIs" dxfId="1" priority="9" operator="lessThan">
      <formula>0</formula>
    </cfRule>
  </conditionalFormatting>
  <conditionalFormatting sqref="J48:K52">
    <cfRule type="cellIs" dxfId="1" priority="10" operator="lessThan">
      <formula>0</formula>
    </cfRule>
  </conditionalFormatting>
  <conditionalFormatting sqref="K55">
    <cfRule type="cellIs" dxfId="1" priority="11" operator="lessThan">
      <formula>0</formula>
    </cfRule>
  </conditionalFormatting>
  <conditionalFormatting sqref="C1:C3">
    <cfRule type="cellIs" dxfId="2" priority="12" operator="lessThan">
      <formula>0</formula>
    </cfRule>
  </conditionalFormatting>
  <conditionalFormatting sqref="C5:C22">
    <cfRule type="cellIs" dxfId="2" priority="13" operator="lessThan">
      <formula>0</formula>
    </cfRule>
  </conditionalFormatting>
  <conditionalFormatting sqref="C33">
    <cfRule type="cellIs" dxfId="2" priority="14" operator="lessThan">
      <formula>0</formula>
    </cfRule>
  </conditionalFormatting>
  <conditionalFormatting sqref="E1">
    <cfRule type="cellIs" dxfId="2" priority="15" operator="lessThan">
      <formula>0</formula>
    </cfRule>
  </conditionalFormatting>
  <conditionalFormatting sqref="Q12">
    <cfRule type="cellIs" dxfId="2" priority="16" operator="lessThan">
      <formula>0</formula>
    </cfRule>
  </conditionalFormatting>
  <conditionalFormatting sqref="Q17">
    <cfRule type="cellIs" dxfId="2" priority="17" operator="lessThan">
      <formula>0</formula>
    </cfRule>
  </conditionalFormatting>
  <conditionalFormatting sqref="J24">
    <cfRule type="cellIs" dxfId="0" priority="18" operator="greaterThan">
      <formula>0</formula>
    </cfRule>
  </conditionalFormatting>
  <conditionalFormatting sqref="J44">
    <cfRule type="cellIs" dxfId="0" priority="19" operator="greaterThan">
      <formula>0</formula>
    </cfRule>
  </conditionalFormatting>
  <conditionalFormatting sqref="J55">
    <cfRule type="cellIs" dxfId="0" priority="20" operator="greaterThan">
      <formula>0</formula>
    </cfRule>
  </conditionalFormatting>
  <conditionalFormatting sqref="O3:O20">
    <cfRule type="cellIs" dxfId="0" priority="21" operator="greaterThan">
      <formula>0</formula>
    </cfRule>
  </conditionalFormatting>
  <conditionalFormatting sqref="O33:O40">
    <cfRule type="cellIs" dxfId="0" priority="22" operator="greaterThan">
      <formula>0</formula>
    </cfRule>
  </conditionalFormatting>
  <conditionalFormatting sqref="O48:O52">
    <cfRule type="cellIs" dxfId="0" priority="23" operator="greaterThan">
      <formula>0</formula>
    </cfRule>
  </conditionalFormatting>
  <conditionalFormatting sqref="J44">
    <cfRule type="cellIs" dxfId="1" priority="24" operator="lessThan">
      <formula>0</formula>
    </cfRule>
  </conditionalFormatting>
  <conditionalFormatting sqref="J55">
    <cfRule type="cellIs" dxfId="1" priority="25" operator="lessThan">
      <formula>0</formula>
    </cfRule>
  </conditionalFormatting>
  <conditionalFormatting sqref="O3:O20">
    <cfRule type="cellIs" dxfId="1" priority="26" operator="lessThan">
      <formula>0</formula>
    </cfRule>
  </conditionalFormatting>
  <conditionalFormatting sqref="O33:O40">
    <cfRule type="cellIs" dxfId="1" priority="27" operator="lessThan">
      <formula>0</formula>
    </cfRule>
  </conditionalFormatting>
  <conditionalFormatting sqref="O48:O52">
    <cfRule type="cellIs" dxfId="1" priority="28" operator="lessThan">
      <formula>0</formula>
    </cfRule>
  </conditionalFormatting>
  <conditionalFormatting sqref="E53">
    <cfRule type="cellIs" dxfId="3" priority="29" operator="greaterThan">
      <formula>0</formula>
    </cfRule>
  </conditionalFormatting>
  <conditionalFormatting sqref="E3:E52">
    <cfRule type="cellIs" dxfId="0" priority="30" operator="greaterThan">
      <formula>0</formula>
    </cfRule>
  </conditionalFormatting>
  <conditionalFormatting sqref="J3:K20">
    <cfRule type="cellIs" dxfId="0" priority="31" operator="greaterThan">
      <formula>0</formula>
    </cfRule>
  </conditionalFormatting>
  <conditionalFormatting sqref="K24">
    <cfRule type="cellIs" dxfId="0" priority="32" operator="greaterThan">
      <formula>0</formula>
    </cfRule>
  </conditionalFormatting>
  <conditionalFormatting sqref="J27:K27">
    <cfRule type="cellIs" dxfId="0" priority="33" operator="greaterThan">
      <formula>0</formula>
    </cfRule>
  </conditionalFormatting>
  <conditionalFormatting sqref="J33:K40">
    <cfRule type="cellIs" dxfId="0" priority="34" operator="greaterThan">
      <formula>0</formula>
    </cfRule>
  </conditionalFormatting>
  <conditionalFormatting sqref="K44">
    <cfRule type="cellIs" dxfId="0" priority="35" operator="greaterThan">
      <formula>0</formula>
    </cfRule>
  </conditionalFormatting>
  <conditionalFormatting sqref="J48:K52">
    <cfRule type="cellIs" dxfId="0" priority="36" operator="greaterThan">
      <formula>0</formula>
    </cfRule>
  </conditionalFormatting>
  <conditionalFormatting sqref="K55">
    <cfRule type="cellIs" dxfId="0" priority="37" operator="greaterThan">
      <formula>0</formula>
    </cfRule>
  </conditionalFormatting>
  <conditionalFormatting sqref="P3:P20">
    <cfRule type="cellIs" dxfId="0" priority="38" operator="greaterThan">
      <formula>0</formula>
    </cfRule>
  </conditionalFormatting>
  <conditionalFormatting sqref="P33:P40">
    <cfRule type="cellIs" dxfId="0" priority="39" operator="greaterThan">
      <formula>0</formula>
    </cfRule>
  </conditionalFormatting>
  <conditionalFormatting sqref="P48:P52">
    <cfRule type="cellIs" dxfId="0" priority="40" operator="greaterThan">
      <formula>0</formula>
    </cfRule>
  </conditionalFormatting>
  <conditionalFormatting sqref="J3:K20">
    <cfRule type="cellIs" dxfId="0" priority="41" operator="equal">
      <formula>0</formula>
    </cfRule>
  </conditionalFormatting>
  <conditionalFormatting sqref="K24">
    <cfRule type="cellIs" dxfId="0" priority="42" operator="equal">
      <formula>0</formula>
    </cfRule>
  </conditionalFormatting>
  <conditionalFormatting sqref="J27:K27">
    <cfRule type="cellIs" dxfId="0" priority="43" operator="equal">
      <formula>0</formula>
    </cfRule>
  </conditionalFormatting>
  <conditionalFormatting sqref="J33:K40">
    <cfRule type="cellIs" dxfId="0" priority="44" operator="equal">
      <formula>0</formula>
    </cfRule>
  </conditionalFormatting>
  <conditionalFormatting sqref="J44:K44">
    <cfRule type="cellIs" dxfId="0" priority="45" operator="equal">
      <formula>0</formula>
    </cfRule>
  </conditionalFormatting>
  <conditionalFormatting sqref="J48:K52">
    <cfRule type="cellIs" dxfId="0" priority="46" operator="equal">
      <formula>0</formula>
    </cfRule>
  </conditionalFormatting>
  <conditionalFormatting sqref="J55:K55">
    <cfRule type="cellIs" dxfId="0" priority="47" operator="equal">
      <formula>0</formula>
    </cfRule>
  </conditionalFormatting>
  <conditionalFormatting sqref="O3:O20">
    <cfRule type="cellIs" dxfId="0" priority="48" operator="equal">
      <formula>0</formula>
    </cfRule>
  </conditionalFormatting>
  <conditionalFormatting sqref="O33:O40">
    <cfRule type="cellIs" dxfId="0" priority="49" operator="equal">
      <formula>0</formula>
    </cfRule>
  </conditionalFormatting>
  <conditionalFormatting sqref="O48:O52">
    <cfRule type="cellIs" dxfId="0" priority="50" operator="equal">
      <formula>0</formula>
    </cfRule>
  </conditionalFormatting>
  <conditionalFormatting sqref="P3:P20">
    <cfRule type="cellIs" dxfId="1" priority="51" operator="lessThan">
      <formula>0</formula>
    </cfRule>
  </conditionalFormatting>
  <conditionalFormatting sqref="P33:P40">
    <cfRule type="cellIs" dxfId="1" priority="52" operator="lessThan">
      <formula>0</formula>
    </cfRule>
  </conditionalFormatting>
  <conditionalFormatting sqref="P48:P52">
    <cfRule type="cellIs" dxfId="1" priority="53" operator="lessThan">
      <formula>0</formula>
    </cfRule>
  </conditionalFormatting>
  <drawing r:id="rId1"/>
</worksheet>
</file>