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G:\A - Winning the RaceWinning the Race to Clean Energy\Current Public Versions\"/>
    </mc:Choice>
  </mc:AlternateContent>
  <xr:revisionPtr revIDLastSave="0" documentId="8_{A6F832AA-ADC9-4DCE-9F9A-0452F3BF5AC1}" xr6:coauthVersionLast="31" xr6:coauthVersionMax="31" xr10:uidLastSave="{00000000-0000-0000-0000-000000000000}"/>
  <bookViews>
    <workbookView xWindow="0" yWindow="0" windowWidth="25200" windowHeight="11592" tabRatio="1000" xr2:uid="{00000000-000D-0000-FFFF-FFFF00000000}"/>
  </bookViews>
  <sheets>
    <sheet name="Table of Contents" sheetId="3" r:id="rId1"/>
    <sheet name="Initial Operating Budget" sheetId="10" r:id="rId2"/>
    <sheet name="Climate Change Liaison Expenses" sheetId="1" r:id="rId3"/>
    <sheet name="Estimated Startup Costs" sheetId="12" r:id="rId4"/>
    <sheet name="Job Descriptions" sheetId="11" r:id="rId5"/>
    <sheet name="Liaison Salary Research" sheetId="2" r:id="rId6"/>
    <sheet name="Renewable-Sustainable Basics" sheetId="17" r:id="rId7"/>
    <sheet name="Fundamentals of Fundraising" sheetId="18" r:id="rId8"/>
    <sheet name="Media &amp; Public Relations" sheetId="29" r:id="rId9"/>
    <sheet name="Non-Profits &amp; Effective Teams" sheetId="30" r:id="rId10"/>
    <sheet name="Tax Benefits of Giving" sheetId="31" r:id="rId11"/>
    <sheet name="Internet Broadcasts &amp; HD Video" sheetId="32" r:id="rId12"/>
    <sheet name="Advanced Office 365 Training" sheetId="33" r:id="rId13"/>
  </sheets>
  <definedNames>
    <definedName name="_xlnm._FilterDatabase" localSheetId="3" hidden="1">'Estimated Startup Costs'!$B$1:$E$13</definedName>
    <definedName name="_xlnm._FilterDatabase" localSheetId="1" hidden="1">'Initial Operating Budget'!$A$1:$E$14</definedName>
    <definedName name="_xlnm._FilterDatabase" localSheetId="4" hidden="1">'Job Descriptions'!$A$1:$K$7</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0" l="1"/>
  <c r="A44" i="10" l="1"/>
  <c r="B139" i="12"/>
  <c r="B136" i="12"/>
  <c r="F136" i="12"/>
  <c r="B51" i="12"/>
  <c r="E38" i="12"/>
  <c r="I13" i="1"/>
  <c r="I12" i="1"/>
  <c r="A4" i="10"/>
  <c r="A20" i="10"/>
  <c r="B15" i="3" l="1"/>
  <c r="B14" i="3"/>
  <c r="B13" i="3"/>
  <c r="B12" i="3"/>
  <c r="B11" i="3"/>
  <c r="B10" i="3"/>
  <c r="B9" i="3"/>
  <c r="D94" i="12"/>
  <c r="D67" i="12"/>
  <c r="B5" i="3" l="1"/>
  <c r="D14" i="10"/>
  <c r="B120" i="12" l="1"/>
  <c r="B88" i="12"/>
  <c r="I10" i="1"/>
  <c r="E110" i="12"/>
  <c r="E79" i="12"/>
  <c r="E78" i="12"/>
  <c r="E21" i="12"/>
  <c r="E20" i="12"/>
  <c r="E48" i="12"/>
  <c r="E47" i="12"/>
  <c r="E27" i="12"/>
  <c r="B3" i="3" l="1"/>
  <c r="E109" i="12"/>
  <c r="E108" i="12"/>
  <c r="E107" i="12"/>
  <c r="E106" i="12"/>
  <c r="E105" i="12"/>
  <c r="E104" i="12"/>
  <c r="E103" i="12"/>
  <c r="E102" i="12"/>
  <c r="E101" i="12"/>
  <c r="E100" i="12"/>
  <c r="E99" i="12"/>
  <c r="E98" i="12"/>
  <c r="E97" i="12"/>
  <c r="E96" i="12"/>
  <c r="E95" i="12"/>
  <c r="E94" i="12"/>
  <c r="E93" i="12"/>
  <c r="E92" i="12"/>
  <c r="E91" i="12"/>
  <c r="E77" i="12"/>
  <c r="E76" i="12"/>
  <c r="E75" i="12"/>
  <c r="E74" i="12"/>
  <c r="E73" i="12"/>
  <c r="E72" i="12"/>
  <c r="E71" i="12"/>
  <c r="E70" i="12"/>
  <c r="E69" i="12"/>
  <c r="E68" i="12"/>
  <c r="E67" i="12"/>
  <c r="E66" i="12"/>
  <c r="E65" i="12"/>
  <c r="E64" i="12"/>
  <c r="E63" i="12"/>
  <c r="E62" i="12"/>
  <c r="E61" i="12"/>
  <c r="E60" i="12"/>
  <c r="E59" i="12"/>
  <c r="E58" i="12"/>
  <c r="E57" i="12"/>
  <c r="E56" i="12"/>
  <c r="E55" i="12"/>
  <c r="E54" i="12"/>
  <c r="E50" i="12"/>
  <c r="E49" i="12"/>
  <c r="E46" i="12"/>
  <c r="E45" i="12"/>
  <c r="E44" i="12"/>
  <c r="E43" i="12"/>
  <c r="E42" i="12"/>
  <c r="E41" i="12"/>
  <c r="E26" i="12"/>
  <c r="E25" i="12"/>
  <c r="E24" i="12"/>
  <c r="E23" i="12"/>
  <c r="E22" i="12"/>
  <c r="E19" i="12"/>
  <c r="E18" i="12"/>
  <c r="E17" i="12"/>
  <c r="E16" i="12"/>
  <c r="E15" i="12"/>
  <c r="E14" i="12"/>
  <c r="E13" i="12"/>
  <c r="E12" i="12"/>
  <c r="E11" i="12"/>
  <c r="E10" i="12"/>
  <c r="E9" i="12"/>
  <c r="E8" i="12"/>
  <c r="E7" i="12"/>
  <c r="E6" i="12"/>
  <c r="E5" i="12"/>
  <c r="E4" i="12"/>
  <c r="E39" i="10"/>
  <c r="A39" i="10"/>
  <c r="A24" i="10"/>
  <c r="D13" i="10"/>
  <c r="E17" i="10" s="1"/>
  <c r="D11" i="10"/>
  <c r="D10" i="10"/>
  <c r="D9" i="10"/>
  <c r="D8" i="10"/>
  <c r="D7" i="10"/>
  <c r="D6" i="10"/>
  <c r="D5" i="10"/>
  <c r="F38" i="12" l="1"/>
  <c r="F120" i="12"/>
  <c r="F88" i="12"/>
  <c r="F51" i="12"/>
  <c r="B7" i="3"/>
  <c r="B4" i="3"/>
  <c r="G139" i="12" l="1"/>
  <c r="G44" i="10" s="1"/>
  <c r="I7" i="1"/>
  <c r="D9" i="1" l="1"/>
  <c r="I9" i="1" s="1"/>
  <c r="I8" i="1"/>
  <c r="M38" i="2"/>
  <c r="M40" i="2" s="1"/>
  <c r="L38" i="2"/>
  <c r="L40" i="2" s="1"/>
  <c r="I4" i="2"/>
  <c r="K4" i="2" s="1"/>
  <c r="D4" i="1" s="1"/>
  <c r="K3" i="2"/>
  <c r="D3" i="1" s="1"/>
  <c r="C55" i="2"/>
  <c r="C4" i="1" s="1"/>
  <c r="H4" i="1" s="1"/>
  <c r="B55" i="2"/>
  <c r="C3" i="1" s="1"/>
  <c r="H3" i="1" s="1"/>
  <c r="I3" i="1" l="1"/>
  <c r="F5" i="1" s="1"/>
  <c r="I5" i="1" s="1"/>
  <c r="I14" i="1" l="1"/>
  <c r="C20" i="10" s="1"/>
  <c r="D20" i="10" s="1"/>
  <c r="E24" i="10" s="1"/>
  <c r="G42" i="10" s="1"/>
  <c r="G4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Edward Babcock</author>
  </authors>
  <commentList>
    <comment ref="I3" authorId="0" shapeId="0" xr:uid="{C4490DCF-788D-4131-9EEB-E1A9BB9EEC60}">
      <text>
        <r>
          <rPr>
            <b/>
            <sz val="12"/>
            <color indexed="62"/>
            <rFont val="Comic Sans MS"/>
            <family val="4"/>
          </rPr>
          <t xml:space="preserve">2018-Apr-25 EMB
How much does a Grants/Contracts Specialist - Higher Ed. make? The median annual Grants/Contracts Specialist - Higher Ed. salary is $54,419, as of November 30, 2016, with a range usually between $47,286-$63,662, however this can vary widely depending on a variety of factors. Our team of Certified Compensation Professionals has analyzed survey data collected from thousands of HR departments at companies of all sizes and industries to present this range of annual salaries for people with the job title Grants/Contracts Specialist - Higher Ed. in the United States. </t>
        </r>
        <r>
          <rPr>
            <b/>
            <vertAlign val="superscript"/>
            <sz val="12"/>
            <color indexed="62"/>
            <rFont val="Comic Sans MS"/>
            <family val="4"/>
          </rPr>
          <t>6</t>
        </r>
        <r>
          <rPr>
            <b/>
            <sz val="12"/>
            <color indexed="62"/>
            <rFont val="Comic Sans MS"/>
            <family val="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Edward Babcock</author>
  </authors>
  <commentList>
    <comment ref="B63" authorId="0" shapeId="0" xr:uid="{A7A1C6E8-0DC5-4C0B-A897-72816DD4D188}">
      <text>
        <r>
          <rPr>
            <sz val="12"/>
            <color indexed="62"/>
            <rFont val="Comic Sans MS"/>
            <family val="4"/>
          </rPr>
          <t xml:space="preserve">2018-Mar-23
Weekday (5) + weeks (5) +months (4) + year (1)
</t>
        </r>
      </text>
    </comment>
    <comment ref="B77" authorId="0" shapeId="0" xr:uid="{3ED881A9-EE92-4E37-91AF-F6F000205F7C}">
      <text>
        <r>
          <rPr>
            <b/>
            <sz val="12"/>
            <color indexed="62"/>
            <rFont val="Comic Sans MS"/>
            <family val="4"/>
          </rPr>
          <t>2018-Mar-23
Consider purchasing video conferencing system</t>
        </r>
      </text>
    </comment>
    <comment ref="B91" authorId="0" shapeId="0" xr:uid="{FD11723D-BA7F-4CB8-9B9C-8452E76517F2}">
      <text>
        <r>
          <rPr>
            <sz val="12"/>
            <color indexed="62"/>
            <rFont val="Comic Sans MS"/>
            <family val="4"/>
          </rPr>
          <t>2018-Mar-23
http://www.notebookreview.com/feature/best-laptops-for-road-warriors/
HP Spectre x360
The first laptop on our list isn’t the least expensive option starting at $899.99, but it offers the best “total package” in terms of great battery life and exceptional performance wrapped in a premium shell. The HP Spectre x360 is different from previous Windows-based MacBook competitors because HP and Microsoft worked closer than ever before during the development process of this notebook. While this is an “HP” product, you would be forgiven for thinking this laptop was co-developed by HP and Microsoft to deliver the best possible user experience with Windows 8.1.
While the exterior of the Spectre x360 might look a lot like a MacBook Air, this is arguably the best Windows laptop currently available (assuming you don’t need high-end dedicated graphics for gaming). The screen quality is excellent, the LED-backlit keyboard is second to none, and this laptop is jaw-droppingly fast in terms of Windows start up and switching between applications. Of course, the Spectre x360 wouldn’t be on our list if it didn’t deliver great battery life. You can expect this notebook’s battery to last between 8 and 13 hours depending on use.
Intel® Core™ i7-8550U (1.8 GHz base frequency, up to 4 GHz with Intel® Turbo Boost Technology, 8 MB cache, 4 cores)
Intel® UHD Graphics 620
13.3" diagonal FHD IPS micro-edge WLED-backlit touch screen with Corning® Gorilla® Glass NBT™ (1920 x 1080)
16 GB LPDDR3-1600 SDRAM (onboard)
512 GB PCIe® NVMe™ M.2 SSD
Intel® 802.11b/g/n/ac (2x2) Wi-Fi® and Bluetooth® 4.2 Combo
65 W AC power adapter
3-cell, 60 Wh Li-ion
Supports battery fast charge: approximately 50% in 30 minute
2 Thunderbolt™ 3 (Data Transfer up to 40 Gb/s, Power Delivery, DP1.2, HP Sleep and Charge); 1 USB 3.1 Gen 1 (HP Sleep and Charge); 1 headphone/microphone comb
ENERGY STAR® certified; EPEAT® Silver registered
HP TrueVision FHD IR Camera with integrated dual array digital microphone
Webcam supports Windows Hello
Accelerometer; Gyroscope; eCompass
HP Imagepad with multi-touch gesture support
Full-size island-style backlit keyboard
12.04 x 8.56 x 0.53 in
2.78 lb</t>
        </r>
      </text>
    </comment>
  </commentList>
</comments>
</file>

<file path=xl/sharedStrings.xml><?xml version="1.0" encoding="utf-8"?>
<sst xmlns="http://schemas.openxmlformats.org/spreadsheetml/2006/main" count="413" uniqueCount="362">
  <si>
    <t>Worksheet Name</t>
  </si>
  <si>
    <t>Description</t>
  </si>
  <si>
    <t xml:space="preserve"> </t>
  </si>
  <si>
    <t>Starting Salary</t>
  </si>
  <si>
    <t>Average Salary</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</si>
  <si>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</si>
  <si>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</si>
  <si>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</si>
  <si>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</si>
  <si>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</si>
  <si>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</si>
  <si>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</si>
  <si>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</si>
  <si>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</si>
  <si>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</si>
  <si>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</si>
  <si>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</si>
  <si>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</si>
  <si>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</si>
  <si>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</si>
  <si>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</si>
  <si>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</si>
  <si>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</si>
  <si>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</si>
  <si>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</si>
  <si>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</si>
  <si>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</si>
  <si>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</si>
  <si>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</si>
  <si>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</si>
  <si>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</si>
  <si>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</si>
  <si>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</si>
  <si>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</si>
  <si>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</si>
  <si>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</si>
  <si>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</si>
  <si>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</si>
  <si>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</si>
  <si>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</si>
  <si>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</si>
  <si>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</si>
  <si>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</si>
  <si>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</si>
  <si>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</si>
  <si>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</si>
  <si>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</si>
  <si>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</si>
  <si>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</si>
  <si>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</si>
  <si>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</si>
  <si>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</si>
  <si>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</si>
  <si>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</si>
  <si>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</si>
  <si>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Average</t>
  </si>
  <si>
    <t>Salary</t>
  </si>
  <si>
    <t xml:space="preserve">Average Starting </t>
  </si>
  <si>
    <t>Teacher</t>
  </si>
  <si>
    <t>Average</t>
  </si>
  <si>
    <t>Salary (United States)</t>
  </si>
  <si>
    <t>Officer salaries are based on rank and years of service. The monthly pay for an Ensign (O-1) upon receiving commission is $2,972.40 plus allowances and benefits. This graph shows the monthly salary for typical Officers based on rank and years of service.</t>
  </si>
  <si>
    <t xml:space="preserve">Ensign (O-1) </t>
  </si>
  <si>
    <t>Advertising Mgr.</t>
  </si>
  <si>
    <t>Average Salary for Industry: Advertising Agency</t>
  </si>
  <si>
    <t>Hourly Rate</t>
  </si>
  <si>
    <t>Bonus</t>
  </si>
  <si>
    <t>Popular Tallies</t>
  </si>
  <si>
    <t>More</t>
  </si>
  <si>
    <t>By Job</t>
  </si>
  <si>
    <t>By Years Experience</t>
  </si>
  <si>
    <t>By Employer Name</t>
  </si>
  <si>
    <t>By City</t>
  </si>
  <si>
    <t>By State or Province</t>
  </si>
  <si>
    <t>By Company Size</t>
  </si>
  <si>
    <t>Industry: Advertising Agency Median Salary by Years Experience</t>
  </si>
  <si>
    <t>Years Experience</t>
  </si>
  <si>
    <t>National Salary Data </t>
  </si>
  <si>
    <t>$32K</t>
  </si>
  <si>
    <t>$64K</t>
  </si>
  <si>
    <t>$96K</t>
  </si>
  <si>
    <t>Less than 1 year</t>
  </si>
  <si>
    <t>276 salaries</t>
  </si>
  <si>
    <t>1-4 years</t>
  </si>
  <si>
    <t>3494 salaries</t>
  </si>
  <si>
    <t>5-9 years</t>
  </si>
  <si>
    <t>1922 salaries</t>
  </si>
  <si>
    <t>10-19 years</t>
  </si>
  <si>
    <t>1381 salaries</t>
  </si>
  <si>
    <t>20 years or more</t>
  </si>
  <si>
    <t>502 salaries</t>
  </si>
  <si>
    <t>Country: United States | Currency: USD | Updated: 26 Nov 2016 | Individuals Reporting: 7,575</t>
  </si>
  <si>
    <t>https://www.navy.com/joining/benefits/pay.html</t>
  </si>
  <si>
    <t>http://www.payscale.com/research/US/Industry=Advertising_Agency/Salary#by_Years_Experience</t>
  </si>
  <si>
    <t>Census Field Supervisor</t>
  </si>
  <si>
    <t>Job Description</t>
  </si>
  <si>
    <t>FIELD SUPERVISORSU.S.CENSUS BUREAU IS HIRING</t>
  </si>
  <si>
    <t>Hiring Field Supervisors in your area</t>
  </si>
  <si>
    <t>PAY $19.18 - $26.40/HOUR </t>
  </si>
  <si>
    <t>DUTIES</t>
  </si>
  <si>
    <t>Serves as the first level supervisor for a group of approximately 6 to 15Field Representatives, and is responsible for data collection in aspecific geography.</t>
  </si>
  <si>
    <t>Bilingual/Multilingual applicants are encouraged to apply</t>
  </si>
  <si>
    <t>Must be willing to work days, evenings and weekends</t>
  </si>
  <si>
    <t>Must be a U.S. citizen</t>
  </si>
  <si>
    <t>Must have a valid drivers license &amp; use of an insured vehicle</t>
  </si>
  <si>
    <t>Must have a physical residence within the area of consideration</t>
  </si>
  <si>
    <t>Occasional travel required</t>
  </si>
  <si>
    <t>https://www.glassdoor.com/Overview/Working-at-US-Census-Bureau-EI_IE33473.11,27.htm</t>
  </si>
  <si>
    <t>Registered Nurse</t>
  </si>
  <si>
    <t>IMPACT OF ADVANCED DEGREES ON NURSES' SALARY </t>
  </si>
  <si>
    <t>2015 MEDIAN NURSE SALARY BY YEARS EXPERIENCE - DEGREE: BACHELOR OF SCIENCE, NURSING (BSN) (UNITED STATES)</t>
  </si>
  <si>
    <t>https://online.drexel.edu/online-degrees/nursing-degrees/nursing-salary-guide/index.aspx</t>
  </si>
  <si>
    <t>Expected Cost of Benefits</t>
  </si>
  <si>
    <t>Estimated Days/Year</t>
  </si>
  <si>
    <t>Estimated Miles/Year</t>
  </si>
  <si>
    <t>Notes:</t>
  </si>
  <si>
    <t>Comments</t>
  </si>
  <si>
    <t>Est. # Needed</t>
  </si>
  <si>
    <t>Chief Financial Officer</t>
  </si>
  <si>
    <t>Communications Director</t>
  </si>
  <si>
    <t>Est. Salary (Includes Benefits)</t>
  </si>
  <si>
    <t>Rent (Occupancy)</t>
  </si>
  <si>
    <t xml:space="preserve">Office Expenses </t>
  </si>
  <si>
    <t>Accounting</t>
  </si>
  <si>
    <t>Travel</t>
  </si>
  <si>
    <t>Conferences, conventions &amp; meetings</t>
  </si>
  <si>
    <t>Miscellaneous</t>
  </si>
  <si>
    <t>Liaison Field Director</t>
  </si>
  <si>
    <t>Field Liaison Expenses</t>
  </si>
  <si>
    <t>Liaison Field Coordinators</t>
  </si>
  <si>
    <t>Salaries</t>
  </si>
  <si>
    <t>Payroll Taxes (Included in benefits cost but a fudge factor!)</t>
  </si>
  <si>
    <t>State Grants Director</t>
  </si>
  <si>
    <t>Annual Office &amp; Other Expenses Budget</t>
  </si>
  <si>
    <t xml:space="preserve">Executive Director </t>
  </si>
  <si>
    <t>Climate Change Liaison Expenses</t>
  </si>
  <si>
    <r>
      <rPr>
        <vertAlign val="superscript"/>
        <sz val="12"/>
        <color rgb="FF002060"/>
        <rFont val="Comic Sans MS"/>
        <family val="4"/>
      </rPr>
      <t>1</t>
    </r>
    <r>
      <rPr>
        <sz val="12"/>
        <color rgb="FF002060"/>
        <rFont val="Comic Sans MS"/>
        <family val="4"/>
      </rPr>
      <t xml:space="preserve"> The cost of hotel/motel rooms vary by season, location and corporate rate. I think this enterprise could negociate a corporate rate less than my estimate. Click on the cost/day to display the sourse website. </t>
    </r>
  </si>
  <si>
    <r>
      <rPr>
        <vertAlign val="superscript"/>
        <sz val="12"/>
        <color rgb="FF002060"/>
        <rFont val="Comic Sans MS"/>
        <family val="4"/>
      </rPr>
      <t>2</t>
    </r>
    <r>
      <rPr>
        <sz val="12"/>
        <color rgb="FF002060"/>
        <rFont val="Comic Sans MS"/>
        <family val="4"/>
      </rPr>
      <t xml:space="preserve"> The allowance is based the average of the 6 GSA (M&amp;IE) Meals  &amp; Incidental Expenses tiers. This allowance will vary based upon location. The lowest allowance was $51/day and the highest was $74/day.  Annual range: $10,200 - $14,800.</t>
    </r>
  </si>
  <si>
    <r>
      <rPr>
        <vertAlign val="superscript"/>
        <sz val="12"/>
        <color rgb="FF002060"/>
        <rFont val="Comic Sans MS"/>
        <family val="4"/>
      </rPr>
      <t>3</t>
    </r>
    <r>
      <rPr>
        <sz val="12"/>
        <color rgb="FF002060"/>
        <rFont val="Comic Sans MS"/>
        <family val="4"/>
      </rPr>
      <t xml:space="preserve"> The Alternative Fuels Data Center estimates the per mile cost of a Chevy Volt at $ 0.04  per mile. I quadrupled the cost based upon a guesstimate that commercial Charging networks will charge $0.39 to $0.79 per kWh. While many hotels/motels do not charge for electric car charging.</t>
    </r>
  </si>
  <si>
    <r>
      <rPr>
        <vertAlign val="superscript"/>
        <sz val="12"/>
        <color rgb="FF002060"/>
        <rFont val="Comic Sans MS"/>
        <family val="4"/>
      </rPr>
      <t>6</t>
    </r>
    <r>
      <rPr>
        <sz val="12"/>
        <color rgb="FF002060"/>
        <rFont val="Comic Sans MS"/>
        <family val="4"/>
      </rPr>
      <t xml:space="preserve"> http://www1.salary.com/Grants-Contracts-Specialist-Higher-Ed-Salary.html</t>
    </r>
  </si>
  <si>
    <t>Job Descriptions</t>
  </si>
  <si>
    <t>Liaison Salary Research</t>
  </si>
  <si>
    <r>
      <t>FIELD SUPERVISORS</t>
    </r>
    <r>
      <rPr>
        <sz val="11"/>
        <color rgb="FF002060"/>
        <rFont val="Comic Sans MS"/>
        <family val="4"/>
      </rPr>
      <t> </t>
    </r>
    <r>
      <rPr>
        <b/>
        <sz val="11"/>
        <color rgb="FF002060"/>
        <rFont val="Comic Sans MS"/>
        <family val="4"/>
      </rPr>
      <t>BASIC REQUIREMENTS</t>
    </r>
  </si>
  <si>
    <r>
      <t xml:space="preserve">1 </t>
    </r>
    <r>
      <rPr>
        <sz val="12"/>
        <color rgb="FF002060"/>
        <rFont val="Comic Sans MS"/>
        <family val="4"/>
      </rPr>
      <t>http://www.teacherportal.com/teacher-salaries-by-state/</t>
    </r>
  </si>
  <si>
    <r>
      <t>State</t>
    </r>
    <r>
      <rPr>
        <b/>
        <vertAlign val="superscript"/>
        <sz val="12"/>
        <color rgb="FF002060"/>
        <rFont val="Comic Sans MS"/>
        <family val="4"/>
      </rPr>
      <t>1</t>
    </r>
  </si>
  <si>
    <t>Officer Pay</t>
  </si>
  <si>
    <t>Field Liaison</t>
  </si>
  <si>
    <t>Table of Contents - MagiKool Foundation Operating Budget</t>
  </si>
  <si>
    <t>Notes</t>
  </si>
  <si>
    <r>
      <rPr>
        <vertAlign val="superscript"/>
        <sz val="12"/>
        <color rgb="FF002060"/>
        <rFont val="Comic Sans MS"/>
        <family val="4"/>
      </rPr>
      <t>7</t>
    </r>
    <r>
      <rPr>
        <sz val="12"/>
        <color rgb="FF002060"/>
        <rFont val="Comic Sans MS"/>
        <family val="4"/>
      </rPr>
      <t xml:space="preserve"> It is anticiapted that the 10 automobiles will be donated by automobile manufacturers of electric automobiles.</t>
    </r>
  </si>
  <si>
    <t xml:space="preserve">Job Descriptions </t>
  </si>
  <si>
    <t>Instutional Fundraing Raising Director</t>
  </si>
  <si>
    <t>Public Fundraising Director</t>
  </si>
  <si>
    <t>Estimated First Year Operating &amp; Startup Costs</t>
  </si>
  <si>
    <t>A Nonprofit Liaison meets with key executives, board members and others to explain MagiKool's program, discusses their application and what is expected of the nonprofit. If the nonprofit is acccepted into the MagiKool program nonprofit liaisons will work with various members of the nonprofit's community to raise money, increase community awareness of global climate change and offer appropriate legal and climate change messaging.  Write/assist in the creation of press releases, media events, local spokesperon for MagiKool. The skills required of a good liaison are similar to those of an excellent high school teacher or coach. (it could be a swimming coach or a chess team coach what matters is their ability to understand what motivates individuals and communities within the nonprofit.  Liaisons will deal with groups of youung swimmers at a Y, volunteers or supporters at cultural institution, such as, National Civil Rights Museum in the Lorraine Motel in Memphis and the USS Midway anchored in Galveston Bay.                                                                   A working knowledge Microsoft Word &amp; Excel are required.        What will be the burnout rate?   Why teams of 2?</t>
  </si>
  <si>
    <t>A Field Liaison Coordinator is assigned to support 2 Field Liaison teams of 2 liaisons.  Field Liaison Coordinators will assist each liaison with grant research, available state &amp; local grants, etc. Each field coordinator will be assigned a number of contiguous states. Field liaison teams will be assigned to their states. Each Liaison Field  Coordinator will be responsible for creating, maintaining and tracking the state and local funds, loans, grants, etc. in each assigned state, assist in obtaining, completing, editing and reviewing all applications for  state and local funds, loans, grants, etc. In addition, each coordinator will assist their teams in making hotel/motel reservations, non-profit appointments, etc. Each coordinator will be responsible for maintaining the appointment calendar for each liaison. As the foundation grows each field coordinator will be responsible for 5 field liaison teams, each team will assist approximately 10 non-profits in the conversion process.  Other duties as assigned</t>
  </si>
  <si>
    <t>Estimated Office &amp; Field Startup Costs</t>
  </si>
  <si>
    <t>Estimated Cost</t>
  </si>
  <si>
    <t>Item #</t>
  </si>
  <si>
    <t>Model #</t>
  </si>
  <si>
    <t>Funiture</t>
  </si>
  <si>
    <t>Desk (kathy ireland® Office by Bush Business Furniture Bennington L Shaped Desk, Harvest Cherry)</t>
  </si>
  <si>
    <t>2128471</t>
  </si>
  <si>
    <t>WC65570-03K</t>
  </si>
  <si>
    <t>Chair (Flash Furniture LeatherSoft Leather Computer and Desk Office Chair, Adjustable Arms, Black)</t>
  </si>
  <si>
    <t>201043</t>
  </si>
  <si>
    <t>GO930FBKLEAA</t>
  </si>
  <si>
    <t>Staples® 46" x 60" Flat Pile Carpet Chair Mat, Rectangular</t>
  </si>
  <si>
    <t>567300</t>
  </si>
  <si>
    <t>20233-CC</t>
  </si>
  <si>
    <t>Staples® 6-sheet cross-cut shredder</t>
  </si>
  <si>
    <t>2500895</t>
  </si>
  <si>
    <t>SPL-BXC6A</t>
  </si>
  <si>
    <t>Luxor® Wall Mounted Whiteboard; 36 x 24" (Reception area, liaison field coordinators (5), unassigned (2))</t>
  </si>
  <si>
    <t xml:space="preserve"> 236735</t>
  </si>
  <si>
    <t>WB3624W</t>
  </si>
  <si>
    <t>Filing Cabinets (Staples 4-Drawer Letter Size Vertical File Cabinet, Black (26.5-Inch)) (Liaison support (6))</t>
  </si>
  <si>
    <t>495795</t>
  </si>
  <si>
    <t>13444D</t>
  </si>
  <si>
    <t>Staples 4-Drawer Letter Size Vertical File Cabinet, Putty (26.5-Inch)  (unassigned (2))</t>
  </si>
  <si>
    <t>470383</t>
  </si>
  <si>
    <t>13443D</t>
  </si>
  <si>
    <t>OfficeSource OS900 Traditional 144'' Rectangular Conference Table, Mahogany</t>
  </si>
  <si>
    <t xml:space="preserve">1928942 </t>
  </si>
  <si>
    <t>998MH</t>
  </si>
  <si>
    <t>Conference Table Chairs (High Back Leather Manager Chair with Chrome Base, Cream)</t>
  </si>
  <si>
    <t>24220055</t>
  </si>
  <si>
    <t>845123096000</t>
  </si>
  <si>
    <t>Credenza (Bush Business Furniture Emerge 72"W x 22"D Storage Credenza, Harvest Cherry) (conference room)</t>
  </si>
  <si>
    <t>2321563</t>
  </si>
  <si>
    <t>300SCST72CSK</t>
  </si>
  <si>
    <t>Epson - PowerLite 1781W WXGA Wireless 3LCD Projector - Black  (conference room)</t>
  </si>
  <si>
    <t>5713194</t>
  </si>
  <si>
    <t>POWERLITE 1781W PROJECTR V11H7</t>
  </si>
  <si>
    <t>Quartet® Matrix® Magnetic Modular Whiteboards, Silver Aluminum Frame, 48"W x 31"H (conference room &amp; liaison field director)</t>
  </si>
  <si>
    <t>598509</t>
  </si>
  <si>
    <t>M4831</t>
  </si>
  <si>
    <t>Brighton Professional™ Wastebasket, 7 gal, Black (Conference room, reception area, unassigned)</t>
  </si>
  <si>
    <t>22177/19210</t>
  </si>
  <si>
    <t>kathy ireland Office by Bush Business Furniture Bennington 5 Shelf Bookcase, Harvest Cherry (conference room, reception area, unassigned)</t>
  </si>
  <si>
    <t>2128473</t>
  </si>
  <si>
    <t>WC65515-03</t>
  </si>
  <si>
    <t>LG - 2.0 Cu. Ft. Family-Size Microwave - Stainless steel (conference room)</t>
  </si>
  <si>
    <t>5714905</t>
  </si>
  <si>
    <t>LMC2075ST</t>
  </si>
  <si>
    <t>Frigidaire - 4.5 Cu. Ft. Mini Fridge - Stainless steel (conference room)</t>
  </si>
  <si>
    <t>5316113</t>
  </si>
  <si>
    <t>FFPS45B3QM</t>
  </si>
  <si>
    <t>First Aid Only® 10 Person Small First Aid Kit, Plastic Case, with Dividers (conference room)</t>
  </si>
  <si>
    <t xml:space="preserve">495566 </t>
  </si>
  <si>
    <t>222-U</t>
  </si>
  <si>
    <t>Pro 210 2-A-10-B:C Fire Extinguisher Twin Pack  (conference room &amp; reception area)</t>
  </si>
  <si>
    <t>Scosche - Universal Fire Extinguisher &amp; BoomBottle Mount (2-Pack) (conference room &amp; reception area)</t>
  </si>
  <si>
    <t>6006300</t>
  </si>
  <si>
    <t>PSCLG</t>
  </si>
  <si>
    <t>Stationary Supplies (business cards, envelopes, stationery, postage stamps, etc.)</t>
  </si>
  <si>
    <t>Miscellaneous Office Supplies (scissors, staplers, file folders, notepads, printer paper, pencils and pens, CD and DVDs)</t>
  </si>
  <si>
    <t>Video-conferencing/Telepresence (estimated cost of equipment - needs research)</t>
  </si>
  <si>
    <t>Chairs (Alera® Reception Lounge Series Guest Chair, Cherry/Black)</t>
  </si>
  <si>
    <t xml:space="preserve">ALERL4319C </t>
  </si>
  <si>
    <t>RL4319C</t>
  </si>
  <si>
    <t>HON BL Series Coffee Table, Flat Edge, 42"W x 20"D, Mahogany Finish NEXT2018 NEXTExpress</t>
  </si>
  <si>
    <t>BSXBLH3160N</t>
  </si>
  <si>
    <t>Table Lamps (Simple Designs Incandescent Mini Table Lamp Set, White (LT2007-WHT-2PK))</t>
  </si>
  <si>
    <t>2677922</t>
  </si>
  <si>
    <t>LT2007-WHT-2PK</t>
  </si>
  <si>
    <t>Samsung - 49" Class (49" Diag.) - LED - 2160p - Smart - 4K Ultra HD TV</t>
  </si>
  <si>
    <t>6029000</t>
  </si>
  <si>
    <t>UN49MU6290FXZA</t>
  </si>
  <si>
    <t>Rocketfish™ - Tilting TV Wall Mount for Most 32"-70" TVs - Black</t>
  </si>
  <si>
    <t>RF-TVMLPT03`</t>
  </si>
  <si>
    <t>PowerEdge T640 Tower Server Intel® Xeon® Silver 4110, Optional Operating System, 16GB Memory, 1.2TB SAS Hard Drive and 3 Year ProSupport Warranty)</t>
  </si>
  <si>
    <t xml:space="preserve">Internal Backup Drive using RAID 5 </t>
  </si>
  <si>
    <t>Microsoft Windows Server 2016 Datacenter - License - 2 additional cores - OEM - ROK - for distributors, NoMedia</t>
  </si>
  <si>
    <t>Ricoh Aficio MP 3500 with Multi-Position Stapler (+$495.00),  Booklet Maker (+$695.00) &amp; Large Capacity Tray (+$295.00)</t>
  </si>
  <si>
    <t>RICOH AFICIO MP3500 TONER CARTRIDGE</t>
  </si>
  <si>
    <t>Dell Color Multifunction Smart Printer | S2825cdn</t>
  </si>
  <si>
    <t>Dell S2815dn Toner Bundle - 2 Black 47GMH Toner</t>
  </si>
  <si>
    <t>Dell S2825cdn Toner 4-Pack Color Bundle - 1 Black (H5K44), 1 Cyan (4Y75H), 1 Magenta (4NRYP), 1 Yellow (1MD5G)</t>
  </si>
  <si>
    <t>WD - easystore® 4TB External USB 3.0 Portable Hard Drive - Black</t>
  </si>
  <si>
    <t>WDBKUZ0040BBK-WESN</t>
  </si>
  <si>
    <t>Acronis Backup 12.5 Server (3 year subscription - cloud backup not to be used)</t>
  </si>
  <si>
    <t>Dell Precision 5820 Tower (Intel Xeon W-2123 3.6GHz, 3.9GHz Turbo, 4C, 8.25M Cache, HT,, Windows 10 Pro for Workstations, 16GB,2.5" 1TB 7200rpm SATA Hard Drive)</t>
  </si>
  <si>
    <t>APC - SurgeArrest 11-Outlet Surge Protector - Black (all staff, server, spare)</t>
  </si>
  <si>
    <t>P11U2</t>
  </si>
  <si>
    <t>8.30/mo. * 12 mo.</t>
  </si>
  <si>
    <t>McAfee Total Protection™ Premium</t>
  </si>
  <si>
    <t>Dragon Professional Individual v15.3 Full Copy</t>
  </si>
  <si>
    <t>KB11837155F</t>
  </si>
  <si>
    <t>KnowBrainer 2017 Command Utility - Full Version Download</t>
  </si>
  <si>
    <t>KB06000117</t>
  </si>
  <si>
    <t>Sennheiser MB Pro 1 UC</t>
  </si>
  <si>
    <t>KB45654</t>
  </si>
  <si>
    <t>Dell 23 Monitor: E2318H</t>
  </si>
  <si>
    <t>Dell Multifunction Printer | E515dw</t>
  </si>
  <si>
    <t>Dell E515dw Toner Bundle - 2 Black P7RMX Toner</t>
  </si>
  <si>
    <t>Dell Smart Multifunction Printer - S2815dn</t>
  </si>
  <si>
    <t>Acronis True Image 2018</t>
  </si>
  <si>
    <t>Cisco IP Phone Charcoal (CP-8961-C-K9=) (13 users plus conference room &amp; reception area)</t>
  </si>
  <si>
    <t>Telephone carrier will support forwarding to cell phones,etc. &amp; video conferencing</t>
  </si>
  <si>
    <t>Field Computers, Printers &amp; Miscellaneous Equipment</t>
  </si>
  <si>
    <t>HP Spectre x360 Convertible Laptop - 13-ae052nr (</t>
  </si>
  <si>
    <t xml:space="preserve">Windows 10 Pro Upgrade </t>
  </si>
  <si>
    <t>HP OfficeJet 250 Mobile All-in-One Printer</t>
  </si>
  <si>
    <t>Laptop Carying Case - Targus Slim Topload- Fits up to 17-inch</t>
  </si>
  <si>
    <t>Logitech MX Anywhere 2S Mouse</t>
  </si>
  <si>
    <t>Kensington K64560US ComboSaver Portable Notebook Computer Lock</t>
  </si>
  <si>
    <t>Backup Drive - WD My Passport 4TB 5,400 RPM USB 3.0 Hard Drive - Red</t>
  </si>
  <si>
    <t>SanDisk 16GB Ultra Plus SDHC Class 10 / UHS-1 Flash Memory Card</t>
  </si>
  <si>
    <t>Inland CAT 6 Network Cable 7 ft. 5 Pack - White</t>
  </si>
  <si>
    <t>Targus Notebook Chill Mat with Dual Fans Dark Gray</t>
  </si>
  <si>
    <t>iPhone 8 Plus 5.5-inch display (256GB)</t>
  </si>
  <si>
    <t xml:space="preserve">AT &amp; T Unlimited Plan </t>
  </si>
  <si>
    <t>$100/Mo. * 12 Mo.</t>
  </si>
  <si>
    <t>Piel Frama Classic Magnetic Cowskin - Yellow iPhome 8 Plus Case w 4 credit card slots (includes domain monogram f.e.case))</t>
  </si>
  <si>
    <t>Field webcasting equipment (estimate - needs research)</t>
  </si>
  <si>
    <t>Estimated Startup Costs</t>
  </si>
  <si>
    <t xml:space="preserve">Needs UBS sound card, </t>
  </si>
  <si>
    <r>
      <t xml:space="preserve">Legal </t>
    </r>
    <r>
      <rPr>
        <vertAlign val="superscript"/>
        <sz val="12"/>
        <color rgb="FF002060"/>
        <rFont val="Comic Sans MS"/>
        <family val="4"/>
      </rPr>
      <t>2</t>
    </r>
  </si>
  <si>
    <t>The Communications Director will be responsible for managing the public image of MagiKool.  The CD will write/edit press releases, speeches, etc. for various MagiKool office and field staff, schedule media interviews for all MagiKool office and field staff, assist in the preparation and approve all signs, notices, billboards, etc. to be displayed at all non-profits assisted by MagiKool. Train Field Liaison Coordinators to schedule mainstream and electronic media interviews for all MagiKool field staff, non-profit staff, volunteers, etc. The CD may need to review the threat of Global Climate Change and explain why MagiKool is one of the most effective prgrams dealing with GCC with field liaisons, non-profit staff and vulunteers prior to a scheduled interview.  The CD will manage web designers and contractors in the areas of media and public relations. Assist/manage MagiKool special events advertising/marketing as directed.</t>
  </si>
  <si>
    <t>Public Fundraing Director</t>
  </si>
  <si>
    <t>Instutional Fundraing Director</t>
  </si>
  <si>
    <t>Government  Grants Director</t>
  </si>
  <si>
    <t xml:space="preserve">Retail Fundraising Rainmaker
This Public Fundraising Director will be responsible for the creation and marketing of MagiKool fundraising item to be sold by assisted non-profits and the MagiKool website. The PFD will oversee the purchase, distribution and marketing of all MagiKool fundraising items sold on-site and over the Internet. The PFD will work with designers, contractors, non-profit representatives, etc. to create these items as well as oversee their manufacture and insure their quality meest MagiKool’s exacting standards.
This position will work closely with the Special Events Director to coordinate the creation, manufacture, marketing and sale of Special Events memorabilia and other event related items at the event, assisted non-profits and over the Internet. . </t>
  </si>
  <si>
    <t>Special Events Director</t>
  </si>
  <si>
    <t>Est. Total Salary for Position</t>
  </si>
  <si>
    <t xml:space="preserve">Special Events Director  </t>
  </si>
  <si>
    <t>Initial Operating Budget</t>
  </si>
  <si>
    <t>Best Buy - 5792405</t>
  </si>
  <si>
    <t>DCC-3200</t>
  </si>
  <si>
    <t>UPC (086279078537)</t>
  </si>
  <si>
    <t>Cuisinart PerfecTemp 14 Cup Programmable DCC-3200 coffee maker (Consumer Reports)</t>
  </si>
  <si>
    <t>Hutch or table for coffee maker</t>
  </si>
  <si>
    <t>Reception Area Furniture &amp; Accessories</t>
  </si>
  <si>
    <t>Office Computers, Copiers, Printers, Telephones &amp; Miscellanous Electronics</t>
  </si>
  <si>
    <t>Windows Server Client Access Licenses (Includes 10 Terminal Server Licenses for Field Liaisons) Licenses cost may chamge</t>
  </si>
  <si>
    <t>Labor cost to setup server, clone &amp; network workstations, backups, firewalls, etc</t>
  </si>
  <si>
    <t>Labor cost to configure &amp; setup phones</t>
  </si>
  <si>
    <t>Labor cost to clone &amp;  setup laptops, configure remote access using Windows terminal Server</t>
  </si>
  <si>
    <t>Estimated Travel Expenses</t>
  </si>
  <si>
    <t>Number of months per year</t>
  </si>
  <si>
    <t>Professional Services</t>
  </si>
  <si>
    <t>Legal - create &amp; edit standard assistance contracts for non-profits, bundler agreements, concert and event contracts, foundation celebrity and other items to be sold, etc.</t>
  </si>
  <si>
    <t xml:space="preserve">Accounting - Creat chart of accounts for foundation &amp; setup accounting process for non-profits </t>
  </si>
  <si>
    <t xml:space="preserve">Web Site Design - create website with donation option, feature current &amp; future conversions, option to allow user to play selected video, </t>
  </si>
  <si>
    <t>Government Grant &amp; Loan Fundraising
This position will develop and maintain a diversified database of federal, state and local grants, low interest loans and other assistance programs that are available for converting buildings and structures to fossil fuel free facilities that meet or exceed LEED standards. Government policies and the availability of funding at various agencies change frequently hence these change will need to be tracked. This position will be responsible for developing and maintaining excellent working relationships and rapport with key personnel at these federal, state and local agencies. This position will provide support to Field Liaisons and Coordinators on what grants, loans and assistance programs are available, program requirements, guidelines, filing addresses, key personnel programs personnel, filing deadline, etc. This will assist in completing application for these funds as needed. This position may be called upon to develop a proposal to several agencies covering more than one non-profit.</t>
  </si>
  <si>
    <t>Concert &amp; Grocery Checkout Line Rainmaking
This position will have overall responsible for creating, managing and assisting in the production of special fundraising events from concerts like the nationally televised 2017 One Love Manchester and the annual Farm Aid concert to statewide and regional events, such as, Boston’s Party in the Park, MoMA’s Party in the Garden. This position will be responsible for maximizing revenues form these events by marketing appropriate memorabilia by securing the rights to market suck items, contracting with vendors to manufacture and deliver the items to fans who purchase memorabilia.  Special fundraising promotions such as checkout fundraising at Whole Foods, Wegmans, and others frequently ask shoppers for a contribution to a local or national charity. Some of these events may be coordinated by bundlers.</t>
  </si>
  <si>
    <t>The Executive Director is the key management leader of MagiKool. The Executive Director is responsible for overseeing the administration, programs and strategic plan of the organization. Other key duties include fundraising, non-profit support decision making and community outreach. The position reports directly to the Board of Directors.</t>
  </si>
  <si>
    <t>Network, workstation &amp; remote laptop support</t>
  </si>
  <si>
    <r>
      <rPr>
        <vertAlign val="superscript"/>
        <sz val="12"/>
        <color rgb="FF002060"/>
        <rFont val="Comic Sans MS"/>
        <family val="4"/>
      </rPr>
      <t xml:space="preserve">8  </t>
    </r>
    <r>
      <rPr>
        <sz val="12"/>
        <color rgb="FF002060"/>
        <rFont val="Comic Sans MS"/>
        <family val="4"/>
      </rPr>
      <t>A line will be needed for each liaison's cell phone. AT &amp; T offers discounts for more than one line the estimated cost                                                                                                                              Telephone Calculation: First 4 lines are $ 190/mo. And the next 6 lines cost $30/mo or $370 for 10 lines. That is $37/mo per line plus tax ($8/mo est). $45/per line per month.</t>
    </r>
  </si>
  <si>
    <r>
      <rPr>
        <vertAlign val="superscript"/>
        <sz val="12"/>
        <color rgb="FF002060"/>
        <rFont val="Comic Sans MS"/>
        <family val="4"/>
      </rPr>
      <t>2</t>
    </r>
    <r>
      <rPr>
        <sz val="12"/>
        <color rgb="FF002060"/>
        <rFont val="Comic Sans MS"/>
        <family val="4"/>
      </rPr>
      <t xml:space="preserve"> This estimate includes articles of incorporation, IRS applications, and other non-profit creation costs. This also includes the cost of creating &amp; reviewing standard assistance contracts with non-profits, bundler agreements with fundraisers (no bundler will be compensated but expenses will be reimbursed), concert and event contracts, license and other agreements with bands, musicians, writers and other celebrities to market items to be sold, by non-profits and on the Internet, etc. </t>
    </r>
  </si>
  <si>
    <r>
      <rPr>
        <vertAlign val="superscript"/>
        <sz val="12"/>
        <color rgb="FF002060"/>
        <rFont val="Comic Sans MS"/>
        <family val="4"/>
      </rPr>
      <t>1</t>
    </r>
    <r>
      <rPr>
        <sz val="12"/>
        <color rgb="FF002060"/>
        <rFont val="Comic Sans MS"/>
        <family val="4"/>
      </rPr>
      <t xml:space="preserve"> Salaries are based upon Guidestar average salaries for positions with similar responsiblites in a high cost city.
Why locate in a high cost city? Because that's where the money &amp; talent are found.</t>
    </r>
  </si>
  <si>
    <t>Database Support Manager</t>
  </si>
  <si>
    <t>The foundation will create and maintain appropriate databases to track non-profits assisted, the costs of conversion, names, positions and e-Mail addresses of key personnel at each non-profit, names, appropriate demographics and e-Mail addresses of volunteers. Provide appropriate assistance to foundation staff and non-profit staff as needed.</t>
  </si>
  <si>
    <t>Education - Create courses of study theory and practice of renewable/sustainable technologies, fundamentals of fundraising, community organization, media &amp; public relations, building and managing effective teams, fundamentals of charitable giving law (state &amp; federal), live webcasting, some advanced workbook skills and other subjects as needed. Select and hire instructors.</t>
  </si>
  <si>
    <t>Instructors for training field liaisons &amp; liaison field cordinators, administrative staff. Training facilities rental.</t>
  </si>
  <si>
    <t>Liaison Travel &amp; Living Expenses for training are included in Climate Change Liaison Expenses</t>
  </si>
  <si>
    <r>
      <rPr>
        <vertAlign val="superscript"/>
        <sz val="12"/>
        <color rgb="FF002060"/>
        <rFont val="Comic Sans MS"/>
        <family val="4"/>
      </rPr>
      <t>5</t>
    </r>
    <r>
      <rPr>
        <sz val="12"/>
        <color rgb="FF002060"/>
        <rFont val="Comic Sans MS"/>
        <family val="4"/>
      </rPr>
      <t xml:space="preserve"> This estimate is based upon the use of new automobiles still under warranty.</t>
    </r>
  </si>
  <si>
    <r>
      <rPr>
        <vertAlign val="superscript"/>
        <sz val="12"/>
        <color rgb="FF002060"/>
        <rFont val="Comic Sans MS"/>
        <family val="4"/>
      </rPr>
      <t xml:space="preserve">6 </t>
    </r>
    <r>
      <rPr>
        <sz val="12"/>
        <color rgb="FF002060"/>
        <rFont val="Comic Sans MS"/>
        <family val="4"/>
      </rPr>
      <t xml:space="preserve">This is just a guess. Estimate is based upon miscellaneous expenses of $ 600 per month. </t>
    </r>
  </si>
  <si>
    <t>Fundamentals of Fundraising</t>
  </si>
  <si>
    <t>Media &amp; Public Relations</t>
  </si>
  <si>
    <t>Choosing &amp; Installing of Renewable/Sustainable Technologies</t>
  </si>
  <si>
    <t>Renewable/Sustainable Technology</t>
  </si>
  <si>
    <t>Title</t>
  </si>
  <si>
    <t xml:space="preserve">Description </t>
  </si>
  <si>
    <t>Estimated Hours of Study</t>
  </si>
  <si>
    <t>Office 365 Business Premium (Includes HD video conferencing)</t>
  </si>
  <si>
    <t>Office Funiture, Miscellaneous Fixtures &amp; Miscellaneous Supplies</t>
  </si>
  <si>
    <t>Fundamentals of Fundraising - The Art of Closing the Fundraising Ask</t>
  </si>
  <si>
    <t>Media (Communications with the Media) &amp; Public Relations (Strategic Communications with Communities)</t>
  </si>
  <si>
    <t>Non-profit Organizations; Building &amp; Managing Effective Teams</t>
  </si>
  <si>
    <t>Non-Profits &amp; Effective Teams</t>
  </si>
  <si>
    <t>Tax Benefits of Giving</t>
  </si>
  <si>
    <t>Federal &amp; State Tax Benefits of Giving</t>
  </si>
  <si>
    <t>Internet Broadcasts &amp; HD Video</t>
  </si>
  <si>
    <t>Live Webcasting, Podcasts &amp; HD Video Conferencing</t>
  </si>
  <si>
    <t>Advanced Office 365 Training</t>
  </si>
  <si>
    <t>Advanced Training for Outlook, Word, Excel, PowerPoint, OneNote, Access &amp; Publisher</t>
  </si>
  <si>
    <t>Classroom Training Subjects - Each worksheet lists the syllabus for the subject</t>
  </si>
  <si>
    <t>Refurbished</t>
  </si>
  <si>
    <t>Estimated Initial Operating Budget - First Year Administrative &amp; Field Salaries; Field Travel &amp; Office Expenses; Starup Budget</t>
  </si>
  <si>
    <r>
      <t xml:space="preserve">Administrative Personnel Expenses </t>
    </r>
    <r>
      <rPr>
        <b/>
        <vertAlign val="superscript"/>
        <sz val="12"/>
        <color rgb="FF002060"/>
        <rFont val="Comic Sans MS"/>
        <family val="4"/>
      </rPr>
      <t>1</t>
    </r>
  </si>
  <si>
    <r>
      <t xml:space="preserve">Total Administrative Personnel Expenses </t>
    </r>
    <r>
      <rPr>
        <b/>
        <vertAlign val="superscript"/>
        <sz val="12"/>
        <color rgb="FF002060"/>
        <rFont val="Comic Sans MS"/>
        <family val="4"/>
      </rPr>
      <t>1</t>
    </r>
  </si>
  <si>
    <r>
      <t>Estimated Annual Cost per Liaison (Salaries &amp;</t>
    </r>
    <r>
      <rPr>
        <sz val="16"/>
        <color rgb="FF002060"/>
        <rFont val="Comic Sans MS"/>
        <family val="4"/>
      </rPr>
      <t xml:space="preserve"> Travel</t>
    </r>
    <r>
      <rPr>
        <b/>
        <sz val="16"/>
        <color rgb="FF002060"/>
        <rFont val="Comic Sans MS"/>
        <family val="4"/>
      </rPr>
      <t xml:space="preserve"> Expenses )</t>
    </r>
  </si>
  <si>
    <t>Total Estimated Initial Operating Budget - First Year Administrative &amp; Field Salaries; Field Travel &amp; Office Expenses</t>
  </si>
  <si>
    <t>Number of quarters per year</t>
  </si>
  <si>
    <r>
      <t xml:space="preserve">Average Daily Lodging Expense </t>
    </r>
    <r>
      <rPr>
        <vertAlign val="superscript"/>
        <sz val="11"/>
        <color rgb="FF002060"/>
        <rFont val="Comic Sans MS"/>
        <family val="4"/>
      </rPr>
      <t>1</t>
    </r>
    <r>
      <rPr>
        <sz val="11"/>
        <color rgb="FF002060"/>
        <rFont val="Comic Sans MS"/>
        <family val="4"/>
      </rPr>
      <t xml:space="preserve"> </t>
    </r>
  </si>
  <si>
    <r>
      <t xml:space="preserve">Per Diem Meal Allowance </t>
    </r>
    <r>
      <rPr>
        <vertAlign val="superscript"/>
        <sz val="11"/>
        <color rgb="FF002060"/>
        <rFont val="Comic Sans MS"/>
        <family val="4"/>
      </rPr>
      <t>2</t>
    </r>
  </si>
  <si>
    <r>
      <t xml:space="preserve">Travel Fuel Expense </t>
    </r>
    <r>
      <rPr>
        <vertAlign val="superscript"/>
        <sz val="11"/>
        <color rgb="FF002060"/>
        <rFont val="Comic Sans MS"/>
        <family val="4"/>
      </rPr>
      <t>3, 7</t>
    </r>
  </si>
  <si>
    <r>
      <t xml:space="preserve">Cellular Telephone Expense (AT &amp; T Unlimited Plus) </t>
    </r>
    <r>
      <rPr>
        <vertAlign val="superscript"/>
        <sz val="11"/>
        <color rgb="FF002060"/>
        <rFont val="Comic Sans MS"/>
        <family val="4"/>
      </rPr>
      <t>4</t>
    </r>
  </si>
  <si>
    <r>
      <t xml:space="preserve">Auto Repair &amp; Maintenance </t>
    </r>
    <r>
      <rPr>
        <vertAlign val="superscript"/>
        <sz val="11"/>
        <color rgb="FF002060"/>
        <rFont val="Comic Sans MS"/>
        <family val="4"/>
      </rPr>
      <t>5</t>
    </r>
  </si>
  <si>
    <r>
      <t xml:space="preserve">Miscellaneous Employee Costs </t>
    </r>
    <r>
      <rPr>
        <vertAlign val="superscript"/>
        <sz val="11"/>
        <color rgb="FF002060"/>
        <rFont val="Comic Sans MS"/>
        <family val="4"/>
      </rPr>
      <t>6</t>
    </r>
  </si>
  <si>
    <r>
      <t xml:space="preserve">Miscellaneous Field Supplies for Nonprofits </t>
    </r>
    <r>
      <rPr>
        <vertAlign val="superscript"/>
        <sz val="11"/>
        <color rgb="FF002060"/>
        <rFont val="Comic Sans MS"/>
        <family val="4"/>
      </rPr>
      <t>8</t>
    </r>
  </si>
  <si>
    <t>Tracking And Monitoring The Rain
Develop a financial and operational strategy to track and monitor Magi Kool’s spending. This position will develop the audit tools to verify that all funds are in accordance with goals and objectives of MagiKool and oversee random audits of non-profits to verify that all funds disbursed meet foundation guidelines. This position will prepare operating budgets and monitor the foundation’s spending and financial position. This position will develop guidelines for the non-profit’s financial portion of the costs of conversion, the expected public agency portion and the MagiKool’s portion. This position will also function as the controller. This position will assist the Executive Director and the MagiKool committee in evaluating the requests for assistance from non-profits and be responsilbe for developing financial guidelines for assistance elgibility.  Review and approve all Form 990 filings with the IRS. Maintain appropriate insurance coverage. Ensure that record keeping meets the requirements of auditors and government agencies.</t>
  </si>
  <si>
    <t>Foundation/Corporate Fundraising Rainmaker                                                                                                                                                           MagiKool’s Institutional Fundraising Director will oversee the solicitation of support (funds) from corporations, foundations and very wealthy families and individuals. The prerequisite skill of any successful fundraiser in this position will be “asking.” Successful “asking” is part experience, part science, part intuition and part luck. The cardinal rule of “asking” is never make a request for assistance that closes the door for subsequent requests for assistance. This position will be responsible for building relationships with the heads of major foundations, corporations and institutions. Examples of foundations would be the Ford Foundation, the Buffett foundations, William and Flora Hewlett Foundation, W. K. Kellogg Foundation Trust, the Getty, Mellon, Pew and Rockefeller foundations, foundations whose giving is primarily in a geographic area, etc. Large multination banks, fire and causality insurance carriers and re-insurers, investment banks and hedge funds.  Successful athletes, actors, musicians, writers, directors, etc. will be asked for help.</t>
  </si>
  <si>
    <r>
      <t>(Description/</t>
    </r>
    <r>
      <rPr>
        <b/>
        <u/>
        <sz val="12"/>
        <color rgb="FF002060"/>
        <rFont val="Comic Sans MS"/>
        <family val="4"/>
      </rPr>
      <t>Link</t>
    </r>
    <r>
      <rPr>
        <b/>
        <sz val="12"/>
        <color rgb="FF002060"/>
        <rFont val="Comic Sans MS"/>
        <family val="4"/>
      </rPr>
      <t>)</t>
    </r>
  </si>
  <si>
    <t xml:space="preserve"> 768375</t>
  </si>
  <si>
    <t xml:space="preserve">Foundation Job Descriptions </t>
  </si>
  <si>
    <r>
      <rPr>
        <vertAlign val="superscript"/>
        <sz val="12"/>
        <color rgb="FF002060"/>
        <rFont val="Comic Sans MS"/>
        <family val="4"/>
      </rPr>
      <t>9</t>
    </r>
    <r>
      <rPr>
        <sz val="12"/>
        <color rgb="FF002060"/>
        <rFont val="Comic Sans MS"/>
        <family val="4"/>
      </rPr>
      <t xml:space="preserve"> This is a guess based upon $ 1,000 per non-profit times 12 non-profits per quarter per liaison team.  ($1,000/non-profit X 120 non-profits/quarter = $120,000 per quarter. $ 120,000 per quarter / 20 liaisons per quarter = $6,000 per liaison.</t>
    </r>
  </si>
  <si>
    <t>Each liaison has $500 to purchase accessories they use frequently or need</t>
  </si>
  <si>
    <t>To Be Created</t>
  </si>
  <si>
    <t>Copyright © 2018 MagiKool -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</si>
</sst>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yyyy\-mmm\-dd\ "/>
    <numFmt numFmtId="165" formatCode="#,##0.0000"/>
    <numFmt numFmtId="166" formatCode="yyyy\-mmm\-dd\ \(ddd\)"/>
  </numFmts>
  <fonts count="38" x14ac:knownFonts="1">
    <font>
      <sz val="10"/>
      <color theme="1"/>
      <name val="Comic Sans MS"/>
      <family val="2"/>
    </font>
    <font>
      <sz val="10"/>
      <color theme="3" tint="-0.24994659260841701"/>
      <name val="Comic Sans MS"/>
      <family val="2"/>
    </font>
    <font>
      <b/>
      <sz val="12"/>
      <color theme="3" tint="-0.24994659260841701"/>
      <name val="Comic Sans MS"/>
      <family val="2"/>
    </font>
    <font>
      <sz val="10"/>
      <color theme="1"/>
      <name val="Comic Sans MS"/>
      <family val="2"/>
    </font>
    <font>
      <u/>
      <sz val="10"/>
      <color theme="10"/>
      <name val="Comic Sans MS"/>
      <family val="2"/>
    </font>
    <font>
      <sz val="12"/>
      <color theme="3" tint="-0.249977111117893"/>
      <name val="Comic Sans MS"/>
      <family val="4"/>
    </font>
    <font>
      <b/>
      <sz val="12"/>
      <color theme="3" tint="-0.249977111117893"/>
      <name val="Comic Sans MS"/>
      <family val="4"/>
    </font>
    <font>
      <sz val="10"/>
      <color theme="3" tint="-0.24994659260841701"/>
      <name val="Comic Sans MS"/>
      <family val="4"/>
    </font>
    <font>
      <u/>
      <sz val="10"/>
      <color theme="10"/>
      <name val="Comic Sans MS"/>
      <family val="4"/>
    </font>
    <font>
      <b/>
      <sz val="10"/>
      <color theme="3" tint="-0.24994659260841701"/>
      <name val="Comic Sans MS"/>
      <family val="2"/>
    </font>
    <font>
      <b/>
      <sz val="16"/>
      <color rgb="FF002060"/>
      <name val="Comic Sans MS"/>
      <family val="4"/>
    </font>
    <font>
      <b/>
      <sz val="12"/>
      <color rgb="FF002060"/>
      <name val="Comic Sans MS"/>
      <family val="4"/>
    </font>
    <font>
      <sz val="10"/>
      <color rgb="FF002060"/>
      <name val="Comic Sans MS"/>
      <family val="4"/>
    </font>
    <font>
      <sz val="12"/>
      <color rgb="FF002060"/>
      <name val="Comic Sans MS"/>
      <family val="4"/>
    </font>
    <font>
      <vertAlign val="superscript"/>
      <sz val="12"/>
      <color rgb="FF002060"/>
      <name val="Comic Sans MS"/>
      <family val="4"/>
    </font>
    <font>
      <u/>
      <sz val="10"/>
      <color rgb="FF002060"/>
      <name val="Comic Sans MS"/>
      <family val="4"/>
    </font>
    <font>
      <sz val="16"/>
      <color rgb="FF002060"/>
      <name val="Comic Sans MS"/>
      <family val="4"/>
    </font>
    <font>
      <sz val="13"/>
      <color rgb="FF002060"/>
      <name val="Comic Sans MS"/>
      <family val="4"/>
    </font>
    <font>
      <sz val="17"/>
      <color rgb="FF002060"/>
      <name val="Comic Sans MS"/>
      <family val="4"/>
    </font>
    <font>
      <sz val="11"/>
      <color rgb="FF002060"/>
      <name val="Comic Sans MS"/>
      <family val="4"/>
    </font>
    <font>
      <sz val="7"/>
      <color rgb="FF002060"/>
      <name val="Comic Sans MS"/>
      <family val="4"/>
    </font>
    <font>
      <i/>
      <sz val="8"/>
      <color rgb="FF002060"/>
      <name val="Comic Sans MS"/>
      <family val="4"/>
    </font>
    <font>
      <sz val="14"/>
      <color rgb="FF002060"/>
      <name val="Comic Sans MS"/>
      <family val="4"/>
    </font>
    <font>
      <b/>
      <sz val="11"/>
      <color rgb="FF002060"/>
      <name val="Comic Sans MS"/>
      <family val="4"/>
    </font>
    <font>
      <b/>
      <sz val="14"/>
      <color rgb="FF002060"/>
      <name val="Comic Sans MS"/>
      <family val="4"/>
    </font>
    <font>
      <b/>
      <vertAlign val="superscript"/>
      <sz val="12"/>
      <color rgb="FF002060"/>
      <name val="Comic Sans MS"/>
      <family val="4"/>
    </font>
    <font>
      <u/>
      <sz val="12"/>
      <color rgb="FF002060"/>
      <name val="Comic Sans MS"/>
      <family val="4"/>
    </font>
    <font>
      <b/>
      <sz val="18"/>
      <color rgb="FF002060"/>
      <name val="Comic Sans MS"/>
      <family val="4"/>
    </font>
    <font>
      <sz val="12"/>
      <color indexed="62"/>
      <name val="Comic Sans MS"/>
      <family val="4"/>
    </font>
    <font>
      <b/>
      <sz val="12"/>
      <color indexed="62"/>
      <name val="Comic Sans MS"/>
      <family val="4"/>
    </font>
    <font>
      <u/>
      <sz val="11"/>
      <color rgb="FF002060"/>
      <name val="Comic Sans MS"/>
      <family val="4"/>
    </font>
    <font>
      <vertAlign val="superscript"/>
      <sz val="11"/>
      <color rgb="FF002060"/>
      <name val="Comic Sans MS"/>
      <family val="4"/>
    </font>
    <font>
      <b/>
      <u/>
      <sz val="12"/>
      <color rgb="FF002060"/>
      <name val="Comic Sans MS"/>
      <family val="4"/>
    </font>
    <font>
      <u/>
      <sz val="11"/>
      <color theme="10"/>
      <name val="Comic Sans MS"/>
      <family val="4"/>
    </font>
    <font>
      <b/>
      <u/>
      <sz val="11"/>
      <color rgb="FF002060"/>
      <name val="Comic Sans MS"/>
      <family val="4"/>
    </font>
    <font>
      <b/>
      <vertAlign val="superscript"/>
      <sz val="12"/>
      <color indexed="62"/>
      <name val="Comic Sans MS"/>
      <family val="4"/>
    </font>
    <font>
      <sz val="9"/>
      <color rgb="FF002060"/>
      <name val="Comic Sans MS"/>
      <family val="4"/>
    </font>
    <font>
      <sz val="8"/>
      <color rgb="FF002060"/>
      <name val="Comic Sans MS"/>
      <family val="4"/>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rgb="FFA5A5A5"/>
      </patternFill>
    </fill>
    <fill>
      <patternFill patternType="solid">
        <fgColor theme="4" tint="0.79998168889431442"/>
        <bgColor indexed="64"/>
      </patternFill>
    </fill>
    <fill>
      <patternFill patternType="solid">
        <fgColor theme="0" tint="-0.14999847407452621"/>
        <bgColor indexed="64"/>
      </patternFill>
    </fill>
  </fills>
  <borders count="7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3" tint="-0.24994659260841701"/>
      </top>
      <bottom style="double">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0" tint="-0.14996795556505021"/>
      </right>
      <top style="thin">
        <color theme="0" tint="-0.14996795556505021"/>
      </top>
      <bottom style="thin">
        <color theme="0" tint="-0.14996795556505021"/>
      </bottom>
      <diagonal/>
    </border>
    <border>
      <left/>
      <right/>
      <top/>
      <bottom style="medium">
        <color rgb="FFDDDDDD"/>
      </bottom>
      <diagonal/>
    </border>
    <border>
      <left style="medium">
        <color rgb="FFCECECE"/>
      </left>
      <right style="medium">
        <color rgb="FFCECECE"/>
      </right>
      <top/>
      <bottom/>
      <diagonal/>
    </border>
    <border>
      <left style="medium">
        <color rgb="FFDDDDDD"/>
      </left>
      <right/>
      <top/>
      <bottom/>
      <diagonal/>
    </border>
    <border>
      <left style="medium">
        <color rgb="FFDDDDDD"/>
      </left>
      <right style="medium">
        <color rgb="FFDDDDDD"/>
      </right>
      <top/>
      <bottom/>
      <diagonal/>
    </border>
    <border>
      <left/>
      <right/>
      <top/>
      <bottom style="medium">
        <color auto="1"/>
      </bottom>
      <diagonal/>
    </border>
    <border>
      <left/>
      <right/>
      <top/>
      <bottom style="medium">
        <color theme="3" tint="-0.24994659260841701"/>
      </bottom>
      <diagonal/>
    </border>
    <border>
      <left/>
      <right/>
      <top/>
      <bottom style="medium">
        <color theme="2" tint="-0.749961851863155"/>
      </bottom>
      <diagonal/>
    </border>
    <border>
      <left style="thin">
        <color theme="0" tint="-0.14996795556505021"/>
      </left>
      <right/>
      <top/>
      <bottom/>
      <diagonal/>
    </border>
    <border>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style="medium">
        <color rgb="FF002060"/>
      </top>
      <bottom/>
      <diagonal/>
    </border>
    <border>
      <left/>
      <right/>
      <top style="medium">
        <color theme="3" tint="-0.24994659260841701"/>
      </top>
      <bottom style="thin">
        <color theme="0" tint="-0.14996795556505021"/>
      </bottom>
      <diagonal/>
    </border>
    <border>
      <left/>
      <right/>
      <top/>
      <bottom style="medium">
        <color rgb="FF002060"/>
      </bottom>
      <diagonal/>
    </border>
    <border>
      <left style="thin">
        <color theme="0" tint="-0.14996795556505021"/>
      </left>
      <right style="thin">
        <color theme="0" tint="-0.14996795556505021"/>
      </right>
      <top/>
      <bottom/>
      <diagonal/>
    </border>
    <border>
      <left/>
      <right style="thin">
        <color theme="0" tint="-0.14996795556505021"/>
      </right>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ck">
        <color rgb="FF002060"/>
      </left>
      <right/>
      <top style="thick">
        <color rgb="FF002060"/>
      </top>
      <bottom/>
      <diagonal/>
    </border>
    <border>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right style="thick">
        <color rgb="FF002060"/>
      </right>
      <top style="medium">
        <color rgb="FF002060"/>
      </top>
      <bottom/>
      <diagonal/>
    </border>
    <border>
      <left/>
      <right style="thick">
        <color rgb="FF002060"/>
      </right>
      <top style="thin">
        <color rgb="FF002060"/>
      </top>
      <bottom style="double">
        <color rgb="FF002060"/>
      </bottom>
      <diagonal/>
    </border>
    <border>
      <left style="thick">
        <color rgb="FF002060"/>
      </left>
      <right/>
      <top style="medium">
        <color theme="3" tint="-0.24994659260841701"/>
      </top>
      <bottom style="thin">
        <color theme="0" tint="-0.14996795556505021"/>
      </bottom>
      <diagonal/>
    </border>
    <border>
      <left/>
      <right style="thick">
        <color rgb="FF002060"/>
      </right>
      <top style="medium">
        <color theme="3" tint="-0.24994659260841701"/>
      </top>
      <bottom style="thin">
        <color theme="0" tint="-0.14996795556505021"/>
      </bottom>
      <diagonal/>
    </border>
    <border>
      <left style="thick">
        <color rgb="FF002060"/>
      </left>
      <right/>
      <top style="thin">
        <color theme="0" tint="-0.14996795556505021"/>
      </top>
      <bottom style="thin">
        <color theme="0" tint="-0.14996795556505021"/>
      </bottom>
      <diagonal/>
    </border>
    <border>
      <left style="thin">
        <color theme="0" tint="-0.14996795556505021"/>
      </left>
      <right style="thick">
        <color rgb="FF002060"/>
      </right>
      <top style="thin">
        <color theme="0" tint="-0.14996795556505021"/>
      </top>
      <bottom style="thin">
        <color theme="0" tint="-0.14996795556505021"/>
      </bottom>
      <diagonal/>
    </border>
    <border>
      <left style="thick">
        <color rgb="FF002060"/>
      </left>
      <right/>
      <top style="thin">
        <color theme="0" tint="-0.14996795556505021"/>
      </top>
      <bottom/>
      <diagonal/>
    </border>
    <border>
      <left style="thick">
        <color rgb="FF002060"/>
      </left>
      <right/>
      <top/>
      <bottom style="thin">
        <color theme="0" tint="-0.14996795556505021"/>
      </bottom>
      <diagonal/>
    </border>
    <border>
      <left style="thick">
        <color rgb="FF002060"/>
      </left>
      <right style="thin">
        <color theme="0" tint="-0.14996795556505021"/>
      </right>
      <top style="thin">
        <color theme="0" tint="-0.14996795556505021"/>
      </top>
      <bottom style="thin">
        <color theme="0" tint="-0.14996795556505021"/>
      </bottom>
      <diagonal/>
    </border>
    <border>
      <left style="thick">
        <color rgb="FF002060"/>
      </left>
      <right style="thin">
        <color theme="0" tint="-0.14996795556505021"/>
      </right>
      <top/>
      <bottom style="thin">
        <color theme="0" tint="-0.14996795556505021"/>
      </bottom>
      <diagonal/>
    </border>
    <border>
      <left style="thin">
        <color theme="0" tint="-0.14996795556505021"/>
      </left>
      <right style="thick">
        <color rgb="FF002060"/>
      </right>
      <top/>
      <bottom style="thin">
        <color theme="0" tint="-0.14996795556505021"/>
      </bottom>
      <diagonal/>
    </border>
    <border>
      <left/>
      <right style="thick">
        <color rgb="FF002060"/>
      </right>
      <top style="thin">
        <color theme="0" tint="-0.14996795556505021"/>
      </top>
      <bottom style="thin">
        <color theme="0" tint="-0.14996795556505021"/>
      </bottom>
      <diagonal/>
    </border>
    <border>
      <left/>
      <right style="thick">
        <color rgb="FF002060"/>
      </right>
      <top style="thin">
        <color theme="0" tint="-0.14996795556505021"/>
      </top>
      <bottom/>
      <diagonal/>
    </border>
    <border>
      <left/>
      <right style="thick">
        <color rgb="FF002060"/>
      </right>
      <top/>
      <bottom style="thin">
        <color theme="0" tint="-0.14996795556505021"/>
      </bottom>
      <diagonal/>
    </border>
    <border>
      <left/>
      <right/>
      <top style="thin">
        <color rgb="FF002060"/>
      </top>
      <bottom/>
      <diagonal/>
    </border>
    <border>
      <left/>
      <right style="thin">
        <color theme="0" tint="-0.14996795556505021"/>
      </right>
      <top style="thin">
        <color rgb="FF002060"/>
      </top>
      <bottom style="thin">
        <color theme="0" tint="-0.14996795556505021"/>
      </bottom>
      <diagonal/>
    </border>
    <border>
      <left/>
      <right/>
      <top style="thin">
        <color theme="0"/>
      </top>
      <bottom/>
      <diagonal/>
    </border>
    <border>
      <left style="thick">
        <color rgb="FF002060"/>
      </left>
      <right/>
      <top/>
      <bottom style="medium">
        <color rgb="FF002060"/>
      </bottom>
      <diagonal/>
    </border>
    <border>
      <left/>
      <right style="thick">
        <color rgb="FF002060"/>
      </right>
      <top/>
      <bottom style="medium">
        <color rgb="FF002060"/>
      </bottom>
      <diagonal/>
    </border>
    <border>
      <left style="thick">
        <color rgb="FF002060"/>
      </left>
      <right style="thin">
        <color theme="0" tint="-0.14996795556505021"/>
      </right>
      <top style="thin">
        <color theme="0" tint="-0.14996795556505021"/>
      </top>
      <bottom/>
      <diagonal/>
    </border>
    <border>
      <left style="thick">
        <color rgb="FF002060"/>
      </left>
      <right/>
      <top style="medium">
        <color rgb="FF002060"/>
      </top>
      <bottom/>
      <diagonal/>
    </border>
    <border>
      <left/>
      <right style="thick">
        <color rgb="FF002060"/>
      </right>
      <top style="thin">
        <color rgb="FF002060"/>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thick">
        <color rgb="FF002060"/>
      </left>
      <right style="thin">
        <color theme="0"/>
      </right>
      <top/>
      <bottom/>
      <diagonal/>
    </border>
    <border>
      <left style="thin">
        <color theme="0"/>
      </left>
      <right style="thin">
        <color theme="0"/>
      </right>
      <top/>
      <bottom/>
      <diagonal/>
    </border>
    <border>
      <left style="thin">
        <color theme="0"/>
      </left>
      <right style="thick">
        <color rgb="FF002060"/>
      </right>
      <top/>
      <bottom/>
      <diagonal/>
    </border>
    <border>
      <left/>
      <right style="thick">
        <color rgb="FF002060"/>
      </right>
      <top style="thin">
        <color theme="3" tint="-0.24994659260841701"/>
      </top>
      <bottom style="double">
        <color theme="3" tint="-0.24994659260841701"/>
      </bottom>
      <diagonal/>
    </border>
    <border>
      <left style="thick">
        <color rgb="FF002060"/>
      </left>
      <right/>
      <top/>
      <bottom style="medium">
        <color auto="1"/>
      </bottom>
      <diagonal/>
    </border>
    <border>
      <left style="dashed">
        <color rgb="FF002060"/>
      </left>
      <right style="dashed">
        <color rgb="FF002060"/>
      </right>
      <top style="thin">
        <color rgb="FF002060"/>
      </top>
      <bottom/>
      <diagonal/>
    </border>
    <border>
      <left style="dashed">
        <color rgb="FF002060"/>
      </left>
      <right style="dashed">
        <color rgb="FF002060"/>
      </right>
      <top/>
      <bottom/>
      <diagonal/>
    </border>
    <border>
      <left style="dashed">
        <color rgb="FF002060"/>
      </left>
      <right style="dashed">
        <color rgb="FF002060"/>
      </right>
      <top/>
      <bottom style="thin">
        <color rgb="FF002060"/>
      </bottom>
      <diagonal/>
    </border>
    <border>
      <left style="dashed">
        <color auto="1"/>
      </left>
      <right style="dashed">
        <color auto="1"/>
      </right>
      <top/>
      <bottom/>
      <diagonal/>
    </border>
    <border>
      <left style="thick">
        <color rgb="FF002060"/>
      </left>
      <right style="dashed">
        <color rgb="FF002060"/>
      </right>
      <top style="thin">
        <color rgb="FF002060"/>
      </top>
      <bottom/>
      <diagonal/>
    </border>
    <border>
      <left style="dashed">
        <color rgb="FF002060"/>
      </left>
      <right style="thick">
        <color rgb="FF002060"/>
      </right>
      <top style="thin">
        <color rgb="FF002060"/>
      </top>
      <bottom/>
      <diagonal/>
    </border>
    <border>
      <left style="thick">
        <color rgb="FF002060"/>
      </left>
      <right style="dashed">
        <color rgb="FF002060"/>
      </right>
      <top/>
      <bottom/>
      <diagonal/>
    </border>
    <border>
      <left style="dashed">
        <color rgb="FF002060"/>
      </left>
      <right style="thick">
        <color rgb="FF002060"/>
      </right>
      <top/>
      <bottom/>
      <diagonal/>
    </border>
    <border>
      <left style="thick">
        <color rgb="FF002060"/>
      </left>
      <right style="dashed">
        <color rgb="FF002060"/>
      </right>
      <top/>
      <bottom style="thin">
        <color rgb="FF002060"/>
      </bottom>
      <diagonal/>
    </border>
    <border>
      <left style="dashed">
        <color rgb="FF002060"/>
      </left>
      <right style="thick">
        <color rgb="FF002060"/>
      </right>
      <top/>
      <bottom style="thin">
        <color rgb="FF002060"/>
      </bottom>
      <diagonal/>
    </border>
    <border>
      <left style="thick">
        <color rgb="FF002060"/>
      </left>
      <right style="dashed">
        <color auto="1"/>
      </right>
      <top/>
      <bottom/>
      <diagonal/>
    </border>
    <border>
      <left style="dashed">
        <color auto="1"/>
      </left>
      <right style="thick">
        <color rgb="FF002060"/>
      </right>
      <top/>
      <bottom/>
      <diagonal/>
    </border>
    <border>
      <left style="thick">
        <color rgb="FF002060"/>
      </left>
      <right/>
      <top style="thin">
        <color theme="0" tint="-0.14996795556505021"/>
      </top>
      <bottom style="thick">
        <color rgb="FF002060"/>
      </bottom>
      <diagonal/>
    </border>
    <border>
      <left/>
      <right/>
      <top style="thin">
        <color theme="0" tint="-0.14996795556505021"/>
      </top>
      <bottom style="thick">
        <color rgb="FF002060"/>
      </bottom>
      <diagonal/>
    </border>
    <border>
      <left/>
      <right style="thick">
        <color rgb="FF002060"/>
      </right>
      <top style="thin">
        <color theme="0" tint="-0.14996795556505021"/>
      </top>
      <bottom style="thick">
        <color rgb="FF002060"/>
      </bottom>
      <diagonal/>
    </border>
  </borders>
  <cellStyleXfs count="20">
    <xf numFmtId="0" fontId="0" fillId="0" borderId="0"/>
    <xf numFmtId="49" fontId="1" fillId="2" borderId="1">
      <alignment horizontal="center" vertical="center"/>
    </xf>
    <xf numFmtId="164" fontId="1" fillId="0" borderId="1">
      <alignment horizontal="left" vertical="center" indent="1"/>
    </xf>
    <xf numFmtId="49" fontId="2" fillId="2" borderId="1">
      <alignment horizontal="center" vertical="center"/>
    </xf>
    <xf numFmtId="49" fontId="1" fillId="0" borderId="1">
      <alignment horizontal="left" vertical="center" indent="1"/>
    </xf>
    <xf numFmtId="3" fontId="1" fillId="2" borderId="1">
      <alignment horizontal="right" vertical="center" indent="1"/>
    </xf>
    <xf numFmtId="4" fontId="1" fillId="0" borderId="1">
      <alignment horizontal="right" vertical="center" indent="1"/>
    </xf>
    <xf numFmtId="165" fontId="1" fillId="2" borderId="2">
      <alignment horizontal="right" vertical="center" indent="1"/>
    </xf>
    <xf numFmtId="10" fontId="1" fillId="2" borderId="2">
      <alignment horizontal="right" vertical="center" indent="1"/>
    </xf>
    <xf numFmtId="9" fontId="1" fillId="2" borderId="2">
      <alignment horizontal="right" vertical="center" indent="1"/>
    </xf>
    <xf numFmtId="4" fontId="1" fillId="2" borderId="3">
      <alignment horizontal="right" vertical="center" indent="1"/>
    </xf>
    <xf numFmtId="49" fontId="1" fillId="2" borderId="1">
      <alignment horizontal="left" vertical="center" indent="1"/>
    </xf>
    <xf numFmtId="166" fontId="1" fillId="2" borderId="1">
      <alignment horizontal="left" vertical="center" indent="1"/>
    </xf>
    <xf numFmtId="49" fontId="3" fillId="3" borderId="4">
      <alignment horizontal="left" vertical="center" indent="1"/>
    </xf>
    <xf numFmtId="0" fontId="4" fillId="0" borderId="0" applyNumberFormat="0" applyFill="0" applyBorder="0" applyAlignment="0" applyProtection="0"/>
    <xf numFmtId="49" fontId="7" fillId="0" borderId="1" applyNumberFormat="0">
      <alignment horizontal="left" vertical="center" indent="1"/>
    </xf>
    <xf numFmtId="49" fontId="8" fillId="0" borderId="1" applyNumberFormat="0" applyFill="0" applyBorder="0" applyAlignment="0" applyProtection="0">
      <alignment horizontal="left" vertical="center" indent="1"/>
    </xf>
    <xf numFmtId="49" fontId="7" fillId="2" borderId="1" applyNumberFormat="0">
      <alignment horizontal="center" vertical="center"/>
    </xf>
    <xf numFmtId="4" fontId="9" fillId="5" borderId="1" applyProtection="0">
      <alignment horizontal="right" vertical="center" indent="1"/>
    </xf>
    <xf numFmtId="0" fontId="5" fillId="0" borderId="0">
      <alignment horizontal="left" vertical="center" wrapText="1" indent="1"/>
    </xf>
  </cellStyleXfs>
  <cellXfs count="435">
    <xf numFmtId="0" fontId="0" fillId="0" borderId="0" xfId="0"/>
    <xf numFmtId="49" fontId="10" fillId="0" borderId="1" xfId="13" applyNumberFormat="1" applyFont="1" applyFill="1" applyBorder="1" applyAlignment="1">
      <alignment horizontal="left" vertical="center" indent="1"/>
    </xf>
    <xf numFmtId="49" fontId="11" fillId="0" borderId="1" xfId="13" applyNumberFormat="1" applyFont="1" applyFill="1" applyBorder="1" applyAlignment="1">
      <alignment horizontal="center" vertical="center"/>
    </xf>
    <xf numFmtId="49" fontId="12" fillId="0" borderId="1" xfId="13" applyNumberFormat="1" applyFont="1" applyFill="1" applyBorder="1" applyAlignment="1">
      <alignment horizontal="left" vertical="center" indent="1"/>
    </xf>
    <xf numFmtId="0" fontId="5" fillId="0" borderId="0" xfId="19">
      <alignment horizontal="left" vertical="center" wrapText="1" indent="1"/>
    </xf>
    <xf numFmtId="0" fontId="13" fillId="0" borderId="0" xfId="0" applyFont="1" applyAlignment="1">
      <alignment vertical="center"/>
    </xf>
    <xf numFmtId="4" fontId="13" fillId="0" borderId="0" xfId="0" applyNumberFormat="1" applyFont="1" applyAlignment="1">
      <alignment horizontal="right" vertical="center" indent="1"/>
    </xf>
    <xf numFmtId="4" fontId="13" fillId="0" borderId="1" xfId="6" applyFont="1">
      <alignment horizontal="right" vertical="center" indent="1"/>
    </xf>
    <xf numFmtId="3" fontId="13" fillId="0" borderId="0" xfId="0" applyNumberFormat="1" applyFont="1" applyAlignment="1">
      <alignment horizontal="right" vertical="center" indent="1"/>
    </xf>
    <xf numFmtId="0" fontId="13" fillId="0" borderId="0" xfId="0" applyFont="1" applyAlignment="1">
      <alignment horizontal="left" vertical="center" indent="1"/>
    </xf>
    <xf numFmtId="0" fontId="13" fillId="0" borderId="0" xfId="0" applyFont="1" applyAlignment="1">
      <alignment vertical="center" wrapText="1"/>
    </xf>
    <xf numFmtId="49" fontId="12" fillId="0" borderId="1" xfId="13" applyNumberFormat="1" applyFont="1" applyFill="1" applyBorder="1" applyAlignment="1">
      <alignment horizontal="left" vertical="center" wrapText="1" indent="1"/>
    </xf>
    <xf numFmtId="4" fontId="13" fillId="0" borderId="0" xfId="0" applyNumberFormat="1" applyFont="1" applyAlignment="1">
      <alignment horizontal="center" vertical="center"/>
    </xf>
    <xf numFmtId="0" fontId="13" fillId="0" borderId="0" xfId="0" applyFont="1" applyAlignment="1">
      <alignment horizontal="center" vertical="center"/>
    </xf>
    <xf numFmtId="0" fontId="15" fillId="0" borderId="0" xfId="14" applyFont="1" applyAlignment="1">
      <alignment horizontal="left" vertical="center" wrapText="1"/>
    </xf>
    <xf numFmtId="0" fontId="15" fillId="4" borderId="0" xfId="14" applyFont="1" applyFill="1" applyAlignment="1">
      <alignment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2" fillId="0" borderId="0" xfId="0" applyFont="1"/>
    <xf numFmtId="0" fontId="15" fillId="0" borderId="0" xfId="14" applyFont="1" applyAlignment="1">
      <alignment horizontal="left" vertical="center" wrapText="1" indent="1"/>
    </xf>
    <xf numFmtId="0" fontId="15" fillId="0" borderId="6" xfId="14" applyFont="1" applyBorder="1" applyAlignment="1">
      <alignment horizontal="left" vertical="center" wrapText="1" indent="1"/>
    </xf>
    <xf numFmtId="0" fontId="15" fillId="0" borderId="7" xfId="14" applyFont="1" applyBorder="1" applyAlignment="1">
      <alignment horizontal="left" vertical="center" wrapText="1" indent="1"/>
    </xf>
    <xf numFmtId="0" fontId="19" fillId="0" borderId="0" xfId="0" applyFont="1" applyAlignment="1">
      <alignment vertical="center" wrapText="1"/>
    </xf>
    <xf numFmtId="0" fontId="20" fillId="0" borderId="0" xfId="0" applyFont="1" applyAlignment="1">
      <alignment horizontal="left" vertical="center" wrapText="1"/>
    </xf>
    <xf numFmtId="6" fontId="20" fillId="0" borderId="0" xfId="0" applyNumberFormat="1" applyFont="1" applyAlignment="1">
      <alignment vertical="center" wrapText="1"/>
    </xf>
    <xf numFmtId="0" fontId="20" fillId="0" borderId="0" xfId="0" applyFont="1" applyAlignment="1">
      <alignment vertical="center" wrapText="1"/>
    </xf>
    <xf numFmtId="0" fontId="15" fillId="0" borderId="0" xfId="14" applyFont="1" applyAlignment="1">
      <alignment horizontal="left" vertical="top" wrapText="1"/>
    </xf>
    <xf numFmtId="0" fontId="19"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11" fillId="0" borderId="0" xfId="0" applyFont="1" applyAlignment="1">
      <alignment horizontal="left" vertical="center" wrapText="1"/>
    </xf>
    <xf numFmtId="3" fontId="12" fillId="4" borderId="0" xfId="0" applyNumberFormat="1" applyFont="1" applyFill="1" applyAlignment="1">
      <alignment horizontal="right" vertical="center" wrapText="1" indent="1"/>
    </xf>
    <xf numFmtId="0" fontId="11" fillId="6" borderId="0" xfId="0" applyFont="1" applyFill="1" applyAlignment="1">
      <alignment horizontal="center" vertical="center" wrapText="1"/>
    </xf>
    <xf numFmtId="0" fontId="15" fillId="6" borderId="0" xfId="14" applyFont="1" applyFill="1" applyAlignment="1">
      <alignment vertical="center" wrapText="1"/>
    </xf>
    <xf numFmtId="3" fontId="12" fillId="6" borderId="0" xfId="0" applyNumberFormat="1" applyFont="1" applyFill="1" applyAlignment="1">
      <alignment horizontal="right" vertical="center" wrapText="1" indent="1"/>
    </xf>
    <xf numFmtId="4" fontId="13" fillId="6" borderId="0" xfId="0" applyNumberFormat="1" applyFont="1" applyFill="1" applyAlignment="1">
      <alignment horizontal="right" vertical="center" indent="1"/>
    </xf>
    <xf numFmtId="49" fontId="5" fillId="0" borderId="0" xfId="19" applyNumberFormat="1">
      <alignment horizontal="left" vertical="center" wrapText="1" indent="1"/>
    </xf>
    <xf numFmtId="4" fontId="13" fillId="0" borderId="0" xfId="0" applyNumberFormat="1" applyFont="1" applyAlignment="1">
      <alignment horizontal="right" vertical="center" indent="1"/>
    </xf>
    <xf numFmtId="0" fontId="13" fillId="0" borderId="0" xfId="0" applyFont="1" applyAlignment="1">
      <alignment horizontal="right" vertical="center" indent="1"/>
    </xf>
    <xf numFmtId="0" fontId="13" fillId="0" borderId="0" xfId="0" applyFont="1" applyAlignment="1">
      <alignment horizontal="left" vertical="center" indent="1"/>
    </xf>
    <xf numFmtId="0" fontId="13" fillId="0" borderId="0" xfId="0" applyFont="1" applyAlignment="1">
      <alignment horizontal="left" vertical="center" wrapText="1" indent="1"/>
    </xf>
    <xf numFmtId="4" fontId="13" fillId="0" borderId="0" xfId="0" applyNumberFormat="1" applyFont="1" applyAlignment="1">
      <alignment horizontal="left" vertical="center" indent="1"/>
    </xf>
    <xf numFmtId="4" fontId="13" fillId="0" borderId="0" xfId="0" applyNumberFormat="1" applyFont="1" applyAlignment="1">
      <alignment horizontal="left" vertical="center" wrapText="1" indent="1"/>
    </xf>
    <xf numFmtId="1" fontId="13" fillId="0" borderId="0" xfId="0" applyNumberFormat="1" applyFont="1" applyAlignment="1">
      <alignment horizontal="right" vertical="center" indent="1"/>
    </xf>
    <xf numFmtId="3" fontId="13" fillId="0" borderId="11" xfId="0" applyNumberFormat="1" applyFont="1" applyBorder="1" applyAlignment="1">
      <alignment horizontal="right" vertical="center" indent="1"/>
    </xf>
    <xf numFmtId="4" fontId="13" fillId="0" borderId="11" xfId="0" applyNumberFormat="1" applyFont="1" applyBorder="1" applyAlignment="1">
      <alignment horizontal="right" vertical="center" indent="1"/>
    </xf>
    <xf numFmtId="0" fontId="13" fillId="0" borderId="1" xfId="0" applyFont="1" applyBorder="1" applyAlignment="1">
      <alignment horizontal="left" vertical="center" indent="1"/>
    </xf>
    <xf numFmtId="0" fontId="13" fillId="0" borderId="1" xfId="0" applyFont="1" applyBorder="1" applyAlignment="1">
      <alignment horizontal="left" vertical="center" wrapText="1" indent="1"/>
    </xf>
    <xf numFmtId="3" fontId="13" fillId="0" borderId="1" xfId="0" applyNumberFormat="1" applyFont="1" applyBorder="1" applyAlignment="1">
      <alignment horizontal="right" vertical="center" wrapText="1" indent="1"/>
    </xf>
    <xf numFmtId="4" fontId="13" fillId="0" borderId="1" xfId="0" applyNumberFormat="1" applyFont="1" applyBorder="1" applyAlignment="1">
      <alignment horizontal="right" vertical="center" indent="1"/>
    </xf>
    <xf numFmtId="4" fontId="13" fillId="0" borderId="1" xfId="0" applyNumberFormat="1" applyFont="1" applyBorder="1" applyAlignment="1">
      <alignment horizontal="right" vertical="center" wrapText="1" indent="1"/>
    </xf>
    <xf numFmtId="3" fontId="13" fillId="0" borderId="1" xfId="0" applyNumberFormat="1" applyFont="1" applyBorder="1" applyAlignment="1">
      <alignment horizontal="left" vertical="center" wrapText="1" indent="1"/>
    </xf>
    <xf numFmtId="3" fontId="13" fillId="0" borderId="1" xfId="0" applyNumberFormat="1" applyFont="1" applyBorder="1" applyAlignment="1">
      <alignment horizontal="right" vertical="center" indent="1"/>
    </xf>
    <xf numFmtId="4" fontId="13" fillId="0" borderId="0" xfId="0" applyNumberFormat="1" applyFont="1" applyAlignment="1">
      <alignment horizontal="right" vertical="center" wrapText="1" indent="1"/>
    </xf>
    <xf numFmtId="49" fontId="13" fillId="0" borderId="0" xfId="0" applyNumberFormat="1" applyFont="1" applyAlignment="1">
      <alignment horizontal="left" vertical="center" wrapText="1" indent="1"/>
    </xf>
    <xf numFmtId="2" fontId="13" fillId="0" borderId="0" xfId="0" applyNumberFormat="1" applyFont="1" applyAlignment="1">
      <alignment horizontal="right" vertical="center" indent="1"/>
    </xf>
    <xf numFmtId="4" fontId="13" fillId="0" borderId="0" xfId="0" applyNumberFormat="1" applyFont="1" applyBorder="1" applyAlignment="1">
      <alignment horizontal="right" vertical="center" indent="1"/>
    </xf>
    <xf numFmtId="2" fontId="11" fillId="0" borderId="0" xfId="0" applyNumberFormat="1" applyFont="1" applyAlignment="1">
      <alignment horizontal="right" vertical="center" indent="1"/>
    </xf>
    <xf numFmtId="4" fontId="11" fillId="0" borderId="0" xfId="0" applyNumberFormat="1" applyFont="1" applyAlignment="1">
      <alignment horizontal="center" vertical="center"/>
    </xf>
    <xf numFmtId="3" fontId="13" fillId="0" borderId="0" xfId="0" applyNumberFormat="1" applyFont="1" applyBorder="1" applyAlignment="1">
      <alignment horizontal="right" vertical="center" indent="1"/>
    </xf>
    <xf numFmtId="0" fontId="13" fillId="0" borderId="0" xfId="0" applyFont="1" applyBorder="1" applyAlignment="1">
      <alignment horizontal="left" vertical="center" indent="1"/>
    </xf>
    <xf numFmtId="2" fontId="13" fillId="0" borderId="0" xfId="0" applyNumberFormat="1" applyFont="1" applyBorder="1" applyAlignment="1">
      <alignment horizontal="right" vertical="center" indent="1"/>
    </xf>
    <xf numFmtId="2" fontId="13" fillId="0" borderId="0" xfId="0" applyNumberFormat="1" applyFont="1" applyBorder="1" applyAlignment="1">
      <alignment horizontal="left" vertical="center" indent="1"/>
    </xf>
    <xf numFmtId="1" fontId="13" fillId="0" borderId="0" xfId="0" applyNumberFormat="1" applyFont="1" applyBorder="1" applyAlignment="1">
      <alignment horizontal="right" vertical="center" indent="1"/>
    </xf>
    <xf numFmtId="4" fontId="13" fillId="0" borderId="0" xfId="0" applyNumberFormat="1" applyFont="1" applyAlignment="1">
      <alignment horizontal="right" vertical="center" indent="1"/>
    </xf>
    <xf numFmtId="0" fontId="13" fillId="0" borderId="5" xfId="0" applyFont="1" applyBorder="1" applyAlignment="1">
      <alignment horizontal="left" vertical="center" indent="1"/>
    </xf>
    <xf numFmtId="0" fontId="13" fillId="0" borderId="0" xfId="0" applyFont="1" applyAlignment="1">
      <alignment vertical="center" wrapText="1"/>
    </xf>
    <xf numFmtId="4" fontId="13" fillId="0" borderId="0" xfId="0" applyNumberFormat="1" applyFont="1" applyBorder="1" applyAlignment="1">
      <alignment horizontal="left" vertical="center" indent="1"/>
    </xf>
    <xf numFmtId="0" fontId="13" fillId="0" borderId="0" xfId="0" applyFont="1" applyAlignment="1">
      <alignment horizontal="left" vertical="center" indent="1"/>
    </xf>
    <xf numFmtId="0" fontId="13" fillId="0" borderId="25" xfId="0" applyFont="1" applyBorder="1" applyAlignment="1">
      <alignment horizontal="left" vertical="center" indent="1"/>
    </xf>
    <xf numFmtId="49" fontId="26" fillId="0" borderId="25" xfId="14" applyNumberFormat="1" applyFont="1" applyBorder="1" applyAlignment="1">
      <alignment horizontal="left" vertical="center" indent="1"/>
    </xf>
    <xf numFmtId="3" fontId="13" fillId="0" borderId="17" xfId="0" applyNumberFormat="1" applyFont="1" applyBorder="1" applyAlignment="1">
      <alignment horizontal="right" vertical="center" wrapText="1" indent="1"/>
    </xf>
    <xf numFmtId="3" fontId="13" fillId="0" borderId="17" xfId="0" applyNumberFormat="1" applyFont="1" applyBorder="1" applyAlignment="1">
      <alignment horizontal="right" vertical="center" indent="1"/>
    </xf>
    <xf numFmtId="0" fontId="13" fillId="0" borderId="17" xfId="0" applyFont="1" applyBorder="1" applyAlignment="1">
      <alignment horizontal="left" vertical="center" indent="1"/>
    </xf>
    <xf numFmtId="3" fontId="13" fillId="0" borderId="5" xfId="0" applyNumberFormat="1" applyFont="1" applyBorder="1" applyAlignment="1">
      <alignment horizontal="right" vertical="center" indent="1"/>
    </xf>
    <xf numFmtId="3" fontId="13" fillId="0" borderId="26" xfId="0" applyNumberFormat="1" applyFont="1" applyBorder="1" applyAlignment="1">
      <alignment horizontal="right" vertical="center" indent="1"/>
    </xf>
    <xf numFmtId="0" fontId="13" fillId="0" borderId="33" xfId="0" applyFont="1" applyBorder="1" applyAlignment="1">
      <alignment horizontal="left" vertical="center" indent="1"/>
    </xf>
    <xf numFmtId="0" fontId="10" fillId="0" borderId="0" xfId="0" applyFont="1" applyBorder="1" applyAlignment="1">
      <alignment horizontal="center" vertical="center" wrapText="1"/>
    </xf>
    <xf numFmtId="4" fontId="13" fillId="0" borderId="33" xfId="0" applyNumberFormat="1" applyFont="1" applyBorder="1" applyAlignment="1">
      <alignment horizontal="right" vertical="center" indent="1"/>
    </xf>
    <xf numFmtId="4" fontId="13" fillId="0" borderId="32" xfId="0" applyNumberFormat="1" applyFont="1" applyBorder="1" applyAlignment="1">
      <alignment horizontal="left" vertical="center" indent="2"/>
    </xf>
    <xf numFmtId="4" fontId="13" fillId="0" borderId="32" xfId="0" applyNumberFormat="1" applyFont="1" applyBorder="1" applyAlignment="1">
      <alignment horizontal="left" vertical="center" indent="1"/>
    </xf>
    <xf numFmtId="0" fontId="13" fillId="0" borderId="39" xfId="0" applyFont="1" applyBorder="1" applyAlignment="1">
      <alignment horizontal="left" vertical="center" indent="1"/>
    </xf>
    <xf numFmtId="0" fontId="13" fillId="0" borderId="42" xfId="0" applyFont="1" applyBorder="1" applyAlignment="1">
      <alignment horizontal="left" vertical="center" wrapText="1" indent="1"/>
    </xf>
    <xf numFmtId="3" fontId="13" fillId="0" borderId="39" xfId="0" applyNumberFormat="1" applyFont="1" applyBorder="1" applyAlignment="1">
      <alignment horizontal="right" vertical="center" indent="1"/>
    </xf>
    <xf numFmtId="0" fontId="13" fillId="0" borderId="43" xfId="0" applyFont="1" applyBorder="1" applyAlignment="1">
      <alignment horizontal="left" vertical="center" wrapText="1" indent="1"/>
    </xf>
    <xf numFmtId="3" fontId="13" fillId="0" borderId="44" xfId="0" applyNumberFormat="1" applyFont="1" applyBorder="1" applyAlignment="1">
      <alignment horizontal="right" vertical="center" indent="1"/>
    </xf>
    <xf numFmtId="0" fontId="13" fillId="7" borderId="0" xfId="0" applyFont="1" applyFill="1" applyAlignment="1">
      <alignment horizontal="left" vertical="center" indent="1"/>
    </xf>
    <xf numFmtId="0" fontId="13" fillId="0" borderId="32" xfId="0" applyNumberFormat="1" applyFont="1" applyBorder="1" applyAlignment="1">
      <alignment horizontal="left" vertical="center" indent="2"/>
    </xf>
    <xf numFmtId="0" fontId="13" fillId="0" borderId="0" xfId="0" applyFont="1" applyAlignment="1">
      <alignment horizontal="left" vertical="center" wrapText="1"/>
    </xf>
    <xf numFmtId="49" fontId="11" fillId="0" borderId="1" xfId="13" applyNumberFormat="1" applyFont="1" applyFill="1" applyBorder="1" applyAlignment="1">
      <alignment horizontal="center" vertical="center" wrapText="1"/>
    </xf>
    <xf numFmtId="0" fontId="6" fillId="0" borderId="0" xfId="19" applyFont="1" applyAlignment="1">
      <alignment horizontal="center" vertical="center" wrapText="1"/>
    </xf>
    <xf numFmtId="2" fontId="11" fillId="0" borderId="1" xfId="13" applyNumberFormat="1" applyFont="1" applyFill="1" applyBorder="1" applyAlignment="1">
      <alignment horizontal="center" vertical="center" wrapText="1"/>
    </xf>
    <xf numFmtId="2" fontId="12" fillId="0" borderId="1" xfId="13" applyNumberFormat="1" applyFont="1" applyFill="1" applyBorder="1" applyAlignment="1">
      <alignment horizontal="left" vertical="center" indent="1"/>
    </xf>
    <xf numFmtId="49" fontId="10" fillId="0" borderId="5" xfId="13" applyNumberFormat="1" applyFont="1" applyFill="1" applyBorder="1" applyAlignment="1">
      <alignment horizontal="left" vertical="center" indent="3"/>
    </xf>
    <xf numFmtId="4" fontId="13" fillId="0" borderId="0" xfId="0" applyNumberFormat="1" applyFont="1" applyBorder="1" applyAlignment="1">
      <alignment horizontal="right" vertical="center" indent="1"/>
    </xf>
    <xf numFmtId="4" fontId="11" fillId="0" borderId="0" xfId="0" applyNumberFormat="1" applyFont="1" applyAlignment="1">
      <alignment horizontal="right" vertical="center" indent="1"/>
    </xf>
    <xf numFmtId="4" fontId="13" fillId="0" borderId="0" xfId="0" applyNumberFormat="1" applyFont="1" applyAlignment="1">
      <alignment horizontal="right" vertical="center" indent="1"/>
    </xf>
    <xf numFmtId="0" fontId="13" fillId="0" borderId="0" xfId="0" applyFont="1" applyAlignment="1">
      <alignment horizontal="left" vertical="center" indent="1"/>
    </xf>
    <xf numFmtId="3" fontId="19" fillId="0" borderId="0" xfId="0" applyNumberFormat="1" applyFont="1" applyBorder="1" applyAlignment="1">
      <alignment horizontal="right" vertical="center" wrapText="1" indent="1"/>
    </xf>
    <xf numFmtId="0" fontId="19" fillId="0" borderId="32" xfId="14" applyFont="1" applyBorder="1" applyAlignment="1">
      <alignment horizontal="left" vertical="center" wrapText="1" indent="2"/>
    </xf>
    <xf numFmtId="1" fontId="19" fillId="0" borderId="0" xfId="0" applyNumberFormat="1" applyFont="1" applyBorder="1" applyAlignment="1">
      <alignment horizontal="right" vertical="center" indent="1"/>
    </xf>
    <xf numFmtId="3" fontId="19" fillId="0" borderId="0" xfId="0" applyNumberFormat="1" applyFont="1" applyBorder="1" applyAlignment="1">
      <alignment horizontal="right" vertical="center" indent="1"/>
    </xf>
    <xf numFmtId="4" fontId="19" fillId="0" borderId="0" xfId="0" applyNumberFormat="1" applyFont="1" applyBorder="1" applyAlignment="1">
      <alignment horizontal="right" vertical="center" indent="1"/>
    </xf>
    <xf numFmtId="4" fontId="19" fillId="0" borderId="33" xfId="0" applyNumberFormat="1" applyFont="1" applyBorder="1" applyAlignment="1">
      <alignment horizontal="right" vertical="center" indent="1"/>
    </xf>
    <xf numFmtId="4" fontId="19" fillId="0" borderId="0" xfId="0" applyNumberFormat="1" applyFont="1" applyAlignment="1">
      <alignment horizontal="right" vertical="center" indent="1"/>
    </xf>
    <xf numFmtId="0" fontId="19" fillId="0" borderId="0" xfId="0" applyFont="1" applyAlignment="1">
      <alignment horizontal="left" vertical="center" indent="1"/>
    </xf>
    <xf numFmtId="0" fontId="19" fillId="0" borderId="32" xfId="0" applyFont="1" applyBorder="1" applyAlignment="1">
      <alignment horizontal="left" vertical="center" wrapText="1" indent="2"/>
    </xf>
    <xf numFmtId="4" fontId="19" fillId="0" borderId="32" xfId="0" applyNumberFormat="1" applyFont="1" applyBorder="1" applyAlignment="1">
      <alignment horizontal="left" vertical="center" indent="2"/>
    </xf>
    <xf numFmtId="0" fontId="19" fillId="0" borderId="0" xfId="0" applyFont="1" applyAlignment="1">
      <alignment horizontal="left" vertical="center" indent="2"/>
    </xf>
    <xf numFmtId="0" fontId="19" fillId="0" borderId="0" xfId="0" applyFont="1" applyAlignment="1">
      <alignment horizontal="right" vertical="center" indent="1"/>
    </xf>
    <xf numFmtId="3" fontId="19" fillId="0" borderId="0" xfId="0" applyNumberFormat="1" applyFont="1" applyAlignment="1">
      <alignment horizontal="right" vertical="center" indent="1"/>
    </xf>
    <xf numFmtId="4" fontId="19" fillId="0" borderId="32" xfId="0" applyNumberFormat="1" applyFont="1" applyBorder="1" applyAlignment="1">
      <alignment horizontal="left" vertical="center" indent="3"/>
    </xf>
    <xf numFmtId="4" fontId="19" fillId="0" borderId="32" xfId="0" applyNumberFormat="1" applyFont="1" applyBorder="1" applyAlignment="1">
      <alignment horizontal="left" vertical="center" indent="1"/>
    </xf>
    <xf numFmtId="3" fontId="19" fillId="0" borderId="12" xfId="0" applyNumberFormat="1" applyFont="1" applyBorder="1" applyAlignment="1">
      <alignment horizontal="right" vertical="center" indent="1"/>
    </xf>
    <xf numFmtId="4" fontId="19" fillId="0" borderId="12" xfId="0" applyNumberFormat="1" applyFont="1" applyBorder="1" applyAlignment="1">
      <alignment horizontal="right" vertical="center" indent="1"/>
    </xf>
    <xf numFmtId="4" fontId="22" fillId="0" borderId="0" xfId="0" applyNumberFormat="1" applyFont="1" applyBorder="1" applyAlignment="1">
      <alignment horizontal="left" vertical="center" indent="1"/>
    </xf>
    <xf numFmtId="0" fontId="22" fillId="0" borderId="33" xfId="0" applyFont="1" applyBorder="1" applyAlignment="1">
      <alignment horizontal="left" vertical="center" indent="1"/>
    </xf>
    <xf numFmtId="0" fontId="22" fillId="0" borderId="0" xfId="0" applyFont="1" applyAlignment="1">
      <alignment horizontal="left" vertical="center" indent="1"/>
    </xf>
    <xf numFmtId="0" fontId="23" fillId="0" borderId="32" xfId="0" applyFont="1" applyBorder="1" applyAlignment="1">
      <alignment horizontal="center" vertical="center" wrapText="1"/>
    </xf>
    <xf numFmtId="4" fontId="23" fillId="0" borderId="0" xfId="0" applyNumberFormat="1" applyFont="1" applyBorder="1" applyAlignment="1">
      <alignment horizontal="center" vertical="center" wrapText="1"/>
    </xf>
    <xf numFmtId="0" fontId="23" fillId="0" borderId="33" xfId="0" applyFont="1" applyBorder="1" applyAlignment="1">
      <alignment horizontal="left" vertical="center" wrapText="1" indent="1"/>
    </xf>
    <xf numFmtId="0" fontId="23" fillId="0" borderId="0" xfId="0" applyFont="1" applyAlignment="1">
      <alignment horizontal="left" vertical="center" wrapText="1" indent="1"/>
    </xf>
    <xf numFmtId="1" fontId="23" fillId="0" borderId="0" xfId="0" applyNumberFormat="1" applyFont="1" applyBorder="1" applyAlignment="1">
      <alignment horizontal="center" vertical="center" wrapText="1"/>
    </xf>
    <xf numFmtId="3" fontId="23" fillId="0" borderId="0" xfId="0" applyNumberFormat="1" applyFont="1" applyBorder="1" applyAlignment="1">
      <alignment horizontal="center" vertical="center" wrapText="1"/>
    </xf>
    <xf numFmtId="4" fontId="11" fillId="0" borderId="0" xfId="0" applyNumberFormat="1" applyFont="1" applyBorder="1" applyAlignment="1">
      <alignment horizontal="right" vertical="center" indent="1"/>
    </xf>
    <xf numFmtId="3" fontId="11" fillId="0" borderId="0" xfId="0" applyNumberFormat="1" applyFont="1" applyBorder="1" applyAlignment="1">
      <alignment horizontal="right" vertical="center" indent="1"/>
    </xf>
    <xf numFmtId="4" fontId="11" fillId="0" borderId="33" xfId="0" applyNumberFormat="1" applyFont="1" applyBorder="1" applyAlignment="1">
      <alignment horizontal="right" vertical="center" indent="1"/>
    </xf>
    <xf numFmtId="0" fontId="11" fillId="0" borderId="0" xfId="0" applyFont="1" applyAlignment="1">
      <alignment horizontal="left" vertical="center" indent="1"/>
    </xf>
    <xf numFmtId="4" fontId="11" fillId="0" borderId="0" xfId="0" applyNumberFormat="1" applyFont="1" applyBorder="1" applyAlignment="1">
      <alignment horizontal="right" vertical="center" indent="1"/>
    </xf>
    <xf numFmtId="4" fontId="11" fillId="0" borderId="34" xfId="0" applyNumberFormat="1" applyFont="1" applyBorder="1" applyAlignment="1">
      <alignment horizontal="right" vertical="center" indent="1"/>
    </xf>
    <xf numFmtId="4" fontId="11" fillId="0" borderId="32" xfId="0" applyNumberFormat="1" applyFont="1" applyBorder="1" applyAlignment="1">
      <alignment horizontal="left" vertical="center" indent="1"/>
    </xf>
    <xf numFmtId="1" fontId="11" fillId="0" borderId="0" xfId="0" applyNumberFormat="1" applyFont="1" applyBorder="1" applyAlignment="1">
      <alignment horizontal="right" vertical="center" indent="1"/>
    </xf>
    <xf numFmtId="4" fontId="11" fillId="0" borderId="0" xfId="0" applyNumberFormat="1" applyFont="1" applyBorder="1" applyAlignment="1">
      <alignment horizontal="left" vertical="center" indent="1"/>
    </xf>
    <xf numFmtId="0" fontId="11" fillId="0" borderId="0" xfId="0" applyFont="1" applyBorder="1" applyAlignment="1">
      <alignment horizontal="left" vertical="center" indent="1"/>
    </xf>
    <xf numFmtId="4" fontId="11" fillId="0" borderId="35" xfId="0" applyNumberFormat="1" applyFont="1" applyBorder="1" applyAlignment="1">
      <alignment horizontal="right" vertical="center" indent="1"/>
    </xf>
    <xf numFmtId="0" fontId="11" fillId="0" borderId="0" xfId="0" applyFont="1" applyAlignment="1">
      <alignment horizontal="left" vertical="center" wrapText="1" indent="1"/>
    </xf>
    <xf numFmtId="4" fontId="19" fillId="7" borderId="2" xfId="0" applyNumberFormat="1" applyFont="1" applyFill="1" applyBorder="1" applyAlignment="1">
      <alignment horizontal="right" vertical="center" indent="1"/>
    </xf>
    <xf numFmtId="3" fontId="19" fillId="7" borderId="15" xfId="0" applyNumberFormat="1" applyFont="1" applyFill="1" applyBorder="1" applyAlignment="1">
      <alignment horizontal="right" vertical="center" wrapText="1" indent="1"/>
    </xf>
    <xf numFmtId="3" fontId="19" fillId="7" borderId="2" xfId="0" applyNumberFormat="1" applyFont="1" applyFill="1" applyBorder="1" applyAlignment="1">
      <alignment horizontal="right" vertical="center" wrapText="1" indent="1"/>
    </xf>
    <xf numFmtId="3" fontId="19" fillId="7" borderId="5" xfId="0" applyNumberFormat="1" applyFont="1" applyFill="1" applyBorder="1" applyAlignment="1">
      <alignment horizontal="right" vertical="center" wrapText="1" indent="1"/>
    </xf>
    <xf numFmtId="4" fontId="19" fillId="2" borderId="2" xfId="0" applyNumberFormat="1" applyFont="1" applyFill="1" applyBorder="1" applyAlignment="1">
      <alignment horizontal="right" vertical="center" indent="1"/>
    </xf>
    <xf numFmtId="4" fontId="23" fillId="2" borderId="2" xfId="0" applyNumberFormat="1" applyFont="1" applyFill="1" applyBorder="1" applyAlignment="1">
      <alignment horizontal="right" vertical="center" indent="1"/>
    </xf>
    <xf numFmtId="1" fontId="19" fillId="2" borderId="15" xfId="0" applyNumberFormat="1" applyFont="1" applyFill="1" applyBorder="1" applyAlignment="1">
      <alignment horizontal="right" vertical="center" indent="1"/>
    </xf>
    <xf numFmtId="49" fontId="19" fillId="2" borderId="5" xfId="0" applyNumberFormat="1" applyFont="1" applyFill="1" applyBorder="1" applyAlignment="1">
      <alignment horizontal="left" vertical="center" indent="1"/>
    </xf>
    <xf numFmtId="49" fontId="19" fillId="2" borderId="1" xfId="0" applyNumberFormat="1" applyFont="1" applyFill="1" applyBorder="1" applyAlignment="1">
      <alignment horizontal="left" vertical="center" indent="1"/>
    </xf>
    <xf numFmtId="3" fontId="19" fillId="2" borderId="0" xfId="0" applyNumberFormat="1" applyFont="1" applyFill="1" applyBorder="1" applyAlignment="1">
      <alignment horizontal="right" vertical="center" wrapText="1" indent="1"/>
    </xf>
    <xf numFmtId="4" fontId="19" fillId="2" borderId="0" xfId="0" applyNumberFormat="1" applyFont="1" applyFill="1" applyBorder="1" applyAlignment="1">
      <alignment horizontal="right" vertical="center" wrapText="1" indent="1"/>
    </xf>
    <xf numFmtId="0" fontId="19" fillId="2" borderId="0" xfId="0" applyFont="1" applyFill="1" applyBorder="1" applyAlignment="1">
      <alignment horizontal="right" vertical="center" wrapText="1" indent="1"/>
    </xf>
    <xf numFmtId="0" fontId="19" fillId="2" borderId="0" xfId="0" applyFont="1" applyFill="1" applyBorder="1" applyAlignment="1">
      <alignment horizontal="left" vertical="center" wrapText="1" indent="1"/>
    </xf>
    <xf numFmtId="0" fontId="19" fillId="2" borderId="0" xfId="0" applyFont="1" applyFill="1" applyBorder="1" applyAlignment="1">
      <alignment horizontal="left" vertical="center" indent="1"/>
    </xf>
    <xf numFmtId="4" fontId="19" fillId="2" borderId="2" xfId="0" applyNumberFormat="1" applyFont="1" applyFill="1" applyBorder="1" applyAlignment="1">
      <alignment horizontal="right" vertical="center" wrapText="1" indent="1"/>
    </xf>
    <xf numFmtId="3" fontId="19" fillId="2" borderId="2" xfId="0" applyNumberFormat="1" applyFont="1" applyFill="1" applyBorder="1" applyAlignment="1">
      <alignment horizontal="right" vertical="center" indent="1"/>
    </xf>
    <xf numFmtId="4" fontId="19" fillId="2" borderId="0" xfId="0" applyNumberFormat="1" applyFont="1" applyFill="1" applyBorder="1" applyAlignment="1">
      <alignment horizontal="left" vertical="center" indent="1"/>
    </xf>
    <xf numFmtId="3" fontId="19" fillId="2" borderId="15" xfId="0" applyNumberFormat="1" applyFont="1" applyFill="1" applyBorder="1" applyAlignment="1">
      <alignment horizontal="right" vertical="center" wrapText="1" indent="1"/>
    </xf>
    <xf numFmtId="3" fontId="19" fillId="2" borderId="5" xfId="0" applyNumberFormat="1" applyFont="1" applyFill="1" applyBorder="1" applyAlignment="1">
      <alignment horizontal="right" vertical="center" wrapText="1" indent="1"/>
    </xf>
    <xf numFmtId="3" fontId="19" fillId="2" borderId="16" xfId="0" applyNumberFormat="1" applyFont="1" applyFill="1" applyBorder="1" applyAlignment="1">
      <alignment horizontal="right" vertical="center" wrapText="1" indent="1"/>
    </xf>
    <xf numFmtId="4" fontId="19" fillId="2" borderId="21" xfId="0" applyNumberFormat="1" applyFont="1" applyFill="1" applyBorder="1" applyAlignment="1">
      <alignment horizontal="right" vertical="center" wrapText="1" indent="1"/>
    </xf>
    <xf numFmtId="3" fontId="19" fillId="2" borderId="1" xfId="0" applyNumberFormat="1" applyFont="1" applyFill="1" applyBorder="1" applyAlignment="1">
      <alignment horizontal="left" vertical="center" wrapText="1" indent="1"/>
    </xf>
    <xf numFmtId="3" fontId="19" fillId="2" borderId="1" xfId="0" applyNumberFormat="1" applyFont="1" applyFill="1" applyBorder="1" applyAlignment="1">
      <alignment horizontal="right" vertical="center" wrapText="1" indent="1"/>
    </xf>
    <xf numFmtId="0" fontId="19" fillId="2" borderId="0" xfId="0" applyNumberFormat="1" applyFont="1" applyFill="1" applyBorder="1" applyAlignment="1">
      <alignment horizontal="right" vertical="center" indent="1"/>
    </xf>
    <xf numFmtId="1" fontId="19" fillId="2" borderId="0" xfId="0" applyNumberFormat="1" applyFont="1" applyFill="1" applyBorder="1" applyAlignment="1">
      <alignment horizontal="right" vertical="center" indent="1"/>
    </xf>
    <xf numFmtId="49" fontId="19" fillId="2" borderId="0" xfId="0" applyNumberFormat="1" applyFont="1" applyFill="1" applyBorder="1" applyAlignment="1">
      <alignment horizontal="left" vertical="center" indent="1"/>
    </xf>
    <xf numFmtId="4" fontId="19" fillId="7" borderId="2" xfId="0" applyNumberFormat="1" applyFont="1" applyFill="1" applyBorder="1" applyAlignment="1">
      <alignment horizontal="right" vertical="center" wrapText="1" indent="1"/>
    </xf>
    <xf numFmtId="3" fontId="19" fillId="7" borderId="24" xfId="0" applyNumberFormat="1" applyFont="1" applyFill="1" applyBorder="1" applyAlignment="1">
      <alignment horizontal="right" vertical="center" wrapText="1" indent="1"/>
    </xf>
    <xf numFmtId="0" fontId="11" fillId="2" borderId="50" xfId="0" applyNumberFormat="1" applyFont="1" applyFill="1" applyBorder="1" applyAlignment="1">
      <alignment horizontal="right" vertical="center" indent="1"/>
    </xf>
    <xf numFmtId="3" fontId="19" fillId="2" borderId="24" xfId="0" applyNumberFormat="1" applyFont="1" applyFill="1" applyBorder="1" applyAlignment="1">
      <alignment horizontal="right" vertical="center" wrapText="1" indent="1"/>
    </xf>
    <xf numFmtId="4" fontId="11" fillId="7" borderId="48" xfId="0" applyNumberFormat="1" applyFont="1" applyFill="1" applyBorder="1" applyAlignment="1">
      <alignment horizontal="right" vertical="center" indent="1"/>
    </xf>
    <xf numFmtId="3" fontId="11" fillId="0" borderId="1" xfId="0" applyNumberFormat="1" applyFont="1" applyBorder="1" applyAlignment="1">
      <alignment horizontal="right" vertical="center" indent="1"/>
    </xf>
    <xf numFmtId="0" fontId="11" fillId="0" borderId="1" xfId="0" applyFont="1" applyBorder="1" applyAlignment="1">
      <alignment horizontal="left" vertical="center" indent="1"/>
    </xf>
    <xf numFmtId="4" fontId="11" fillId="2" borderId="48" xfId="0" applyNumberFormat="1" applyFont="1" applyFill="1" applyBorder="1" applyAlignment="1">
      <alignment horizontal="right" vertical="center" indent="1"/>
    </xf>
    <xf numFmtId="0" fontId="10" fillId="0" borderId="0" xfId="0" applyFont="1" applyAlignment="1">
      <alignment horizontal="center" vertical="center"/>
    </xf>
    <xf numFmtId="0" fontId="19" fillId="0" borderId="0" xfId="0" applyFont="1" applyAlignment="1">
      <alignment vertical="center" wrapText="1"/>
    </xf>
    <xf numFmtId="0" fontId="23" fillId="2" borderId="0" xfId="0" applyNumberFormat="1" applyFont="1" applyFill="1" applyBorder="1" applyAlignment="1">
      <alignment horizontal="right" vertical="center" indent="1"/>
    </xf>
    <xf numFmtId="4" fontId="19" fillId="2" borderId="0" xfId="0" applyNumberFormat="1" applyFont="1" applyFill="1" applyBorder="1" applyAlignment="1">
      <alignment horizontal="right" vertical="center" indent="1"/>
    </xf>
    <xf numFmtId="49" fontId="13" fillId="0" borderId="0" xfId="0" applyNumberFormat="1" applyFont="1" applyAlignment="1">
      <alignment horizontal="left" vertical="center" wrapText="1" indent="1"/>
    </xf>
    <xf numFmtId="0" fontId="13" fillId="0" borderId="0" xfId="0" applyFont="1" applyAlignment="1">
      <alignment vertical="center"/>
    </xf>
    <xf numFmtId="0" fontId="27" fillId="0" borderId="0" xfId="0" applyFont="1" applyAlignment="1">
      <alignment horizontal="center" vertical="center"/>
    </xf>
    <xf numFmtId="4" fontId="11" fillId="2" borderId="49" xfId="0" applyNumberFormat="1" applyFont="1" applyFill="1" applyBorder="1" applyAlignment="1">
      <alignment horizontal="right" vertical="center" wrapText="1" indent="1"/>
    </xf>
    <xf numFmtId="4" fontId="11" fillId="7" borderId="49" xfId="0" applyNumberFormat="1" applyFont="1" applyFill="1" applyBorder="1" applyAlignment="1">
      <alignment horizontal="right" vertical="center" wrapText="1" indent="1"/>
    </xf>
    <xf numFmtId="3" fontId="11" fillId="0" borderId="5" xfId="0" applyNumberFormat="1" applyFont="1" applyBorder="1" applyAlignment="1">
      <alignment horizontal="right" vertical="center" indent="1"/>
    </xf>
    <xf numFmtId="2" fontId="13" fillId="0" borderId="5" xfId="0" applyNumberFormat="1" applyFont="1" applyBorder="1" applyAlignment="1">
      <alignment horizontal="right" vertical="center" indent="1"/>
    </xf>
    <xf numFmtId="0" fontId="30" fillId="2" borderId="32" xfId="14" applyFont="1" applyFill="1" applyBorder="1" applyAlignment="1">
      <alignment horizontal="left" vertical="center" wrapText="1" indent="2"/>
    </xf>
    <xf numFmtId="49" fontId="19" fillId="2" borderId="33" xfId="0" applyNumberFormat="1" applyFont="1" applyFill="1" applyBorder="1" applyAlignment="1">
      <alignment horizontal="left" vertical="center" indent="1"/>
    </xf>
    <xf numFmtId="4" fontId="30" fillId="2" borderId="32" xfId="14" applyNumberFormat="1" applyFont="1" applyFill="1" applyBorder="1" applyAlignment="1">
      <alignment horizontal="left" vertical="center" indent="2"/>
    </xf>
    <xf numFmtId="0" fontId="30" fillId="2" borderId="32" xfId="14" applyFont="1" applyFill="1" applyBorder="1" applyAlignment="1">
      <alignment horizontal="left" indent="2"/>
    </xf>
    <xf numFmtId="0" fontId="19" fillId="2" borderId="0" xfId="0" applyFont="1" applyFill="1" applyBorder="1" applyAlignment="1">
      <alignment horizontal="right" vertical="center" indent="1"/>
    </xf>
    <xf numFmtId="2" fontId="19" fillId="2" borderId="0" xfId="0" applyNumberFormat="1" applyFont="1" applyFill="1" applyBorder="1" applyAlignment="1">
      <alignment horizontal="right" vertical="center" wrapText="1" indent="1"/>
    </xf>
    <xf numFmtId="0" fontId="19" fillId="2" borderId="33" xfId="0" applyFont="1" applyFill="1" applyBorder="1" applyAlignment="1">
      <alignment horizontal="left" vertical="center" indent="1"/>
    </xf>
    <xf numFmtId="4" fontId="19" fillId="2" borderId="32" xfId="14" applyNumberFormat="1" applyFont="1" applyFill="1" applyBorder="1" applyAlignment="1">
      <alignment horizontal="left" vertical="center" indent="2"/>
    </xf>
    <xf numFmtId="0" fontId="19" fillId="2" borderId="32" xfId="0" applyFont="1" applyFill="1" applyBorder="1" applyAlignment="1">
      <alignment horizontal="left" vertical="center" indent="2"/>
    </xf>
    <xf numFmtId="2" fontId="19" fillId="2" borderId="0" xfId="0" applyNumberFormat="1" applyFont="1" applyFill="1" applyBorder="1" applyAlignment="1">
      <alignment horizontal="right" vertical="center" indent="1"/>
    </xf>
    <xf numFmtId="0" fontId="11" fillId="2" borderId="32" xfId="0" applyNumberFormat="1" applyFont="1" applyFill="1" applyBorder="1" applyAlignment="1">
      <alignment horizontal="right" vertical="center" indent="1"/>
    </xf>
    <xf numFmtId="0" fontId="11" fillId="2" borderId="0" xfId="0" applyNumberFormat="1" applyFont="1" applyFill="1" applyBorder="1" applyAlignment="1">
      <alignment horizontal="right" vertical="center" indent="1"/>
    </xf>
    <xf numFmtId="49" fontId="11" fillId="2" borderId="33" xfId="0" applyNumberFormat="1" applyFont="1" applyFill="1" applyBorder="1" applyAlignment="1">
      <alignment horizontal="left" vertical="center" indent="1"/>
    </xf>
    <xf numFmtId="4" fontId="30" fillId="7" borderId="32" xfId="14" applyNumberFormat="1" applyFont="1" applyFill="1" applyBorder="1" applyAlignment="1">
      <alignment horizontal="left" vertical="center" indent="4"/>
    </xf>
    <xf numFmtId="1" fontId="19" fillId="7" borderId="0" xfId="0" applyNumberFormat="1" applyFont="1" applyFill="1" applyBorder="1" applyAlignment="1">
      <alignment horizontal="right" vertical="center" indent="1"/>
    </xf>
    <xf numFmtId="4" fontId="19" fillId="7" borderId="0" xfId="0" applyNumberFormat="1" applyFont="1" applyFill="1" applyBorder="1" applyAlignment="1">
      <alignment horizontal="right" vertical="center" wrapText="1" indent="1"/>
    </xf>
    <xf numFmtId="4" fontId="19" fillId="7" borderId="0" xfId="0" applyNumberFormat="1" applyFont="1" applyFill="1" applyBorder="1" applyAlignment="1">
      <alignment horizontal="right" vertical="center" indent="1"/>
    </xf>
    <xf numFmtId="49" fontId="19" fillId="7" borderId="0" xfId="0" applyNumberFormat="1" applyFont="1" applyFill="1" applyBorder="1" applyAlignment="1">
      <alignment horizontal="left" vertical="center" indent="1"/>
    </xf>
    <xf numFmtId="49" fontId="19" fillId="7" borderId="33" xfId="0" applyNumberFormat="1" applyFont="1" applyFill="1" applyBorder="1" applyAlignment="1">
      <alignment horizontal="left" vertical="center" indent="1"/>
    </xf>
    <xf numFmtId="0" fontId="30" fillId="7" borderId="32" xfId="14" applyNumberFormat="1" applyFont="1" applyFill="1" applyBorder="1" applyAlignment="1">
      <alignment horizontal="left" vertical="center" indent="4"/>
    </xf>
    <xf numFmtId="0" fontId="23" fillId="7" borderId="0" xfId="0" applyNumberFormat="1" applyFont="1" applyFill="1" applyBorder="1" applyAlignment="1">
      <alignment horizontal="right" vertical="center" indent="1"/>
    </xf>
    <xf numFmtId="1" fontId="19" fillId="7" borderId="0" xfId="0" applyNumberFormat="1" applyFont="1" applyFill="1" applyBorder="1" applyAlignment="1">
      <alignment horizontal="left" vertical="center" indent="1"/>
    </xf>
    <xf numFmtId="4" fontId="19" fillId="7" borderId="33" xfId="0" applyNumberFormat="1" applyFont="1" applyFill="1" applyBorder="1" applyAlignment="1">
      <alignment horizontal="left" vertical="center" indent="1"/>
    </xf>
    <xf numFmtId="0" fontId="19" fillId="7" borderId="42" xfId="0" applyFont="1" applyFill="1" applyBorder="1" applyAlignment="1">
      <alignment horizontal="left" vertical="center" wrapText="1" indent="1"/>
    </xf>
    <xf numFmtId="3" fontId="19" fillId="7" borderId="39" xfId="0" applyNumberFormat="1" applyFont="1" applyFill="1" applyBorder="1" applyAlignment="1">
      <alignment horizontal="right" vertical="center" indent="1"/>
    </xf>
    <xf numFmtId="3" fontId="11" fillId="7" borderId="39" xfId="0" applyNumberFormat="1" applyFont="1" applyFill="1" applyBorder="1" applyAlignment="1">
      <alignment horizontal="right" vertical="center" indent="1"/>
    </xf>
    <xf numFmtId="4" fontId="30" fillId="2" borderId="32" xfId="14" applyNumberFormat="1" applyFont="1" applyFill="1" applyBorder="1" applyAlignment="1">
      <alignment horizontal="left" vertical="center" indent="4"/>
    </xf>
    <xf numFmtId="4" fontId="34" fillId="2" borderId="32" xfId="14" applyNumberFormat="1" applyFont="1" applyFill="1" applyBorder="1" applyAlignment="1">
      <alignment horizontal="left" vertical="center" indent="4"/>
    </xf>
    <xf numFmtId="1" fontId="23" fillId="2" borderId="0" xfId="0" applyNumberFormat="1" applyFont="1" applyFill="1" applyBorder="1" applyAlignment="1">
      <alignment horizontal="right" vertical="center" indent="1"/>
    </xf>
    <xf numFmtId="4" fontId="23" fillId="2" borderId="0" xfId="0" applyNumberFormat="1" applyFont="1" applyFill="1" applyBorder="1" applyAlignment="1">
      <alignment horizontal="right" vertical="center" indent="1"/>
    </xf>
    <xf numFmtId="49" fontId="23" fillId="2" borderId="0" xfId="0" applyNumberFormat="1" applyFont="1" applyFill="1" applyBorder="1" applyAlignment="1">
      <alignment horizontal="left" vertical="center" indent="1"/>
    </xf>
    <xf numFmtId="49" fontId="23" fillId="2" borderId="33" xfId="0" applyNumberFormat="1" applyFont="1" applyFill="1" applyBorder="1" applyAlignment="1">
      <alignment horizontal="left" vertical="center" indent="1"/>
    </xf>
    <xf numFmtId="4" fontId="30" fillId="2" borderId="42" xfId="14" applyNumberFormat="1" applyFont="1" applyFill="1" applyBorder="1" applyAlignment="1">
      <alignment horizontal="left" vertical="center" indent="4"/>
    </xf>
    <xf numFmtId="49" fontId="19" fillId="2" borderId="39" xfId="0" applyNumberFormat="1" applyFont="1" applyFill="1" applyBorder="1" applyAlignment="1">
      <alignment horizontal="left" vertical="center" indent="1"/>
    </xf>
    <xf numFmtId="49" fontId="30" fillId="2" borderId="32" xfId="14" applyNumberFormat="1" applyFont="1" applyFill="1" applyBorder="1" applyAlignment="1">
      <alignment horizontal="left" vertical="center" wrapText="1" indent="4"/>
    </xf>
    <xf numFmtId="3" fontId="19" fillId="2" borderId="33" xfId="0" applyNumberFormat="1" applyFont="1" applyFill="1" applyBorder="1" applyAlignment="1">
      <alignment horizontal="right" vertical="center" indent="1"/>
    </xf>
    <xf numFmtId="49" fontId="30" fillId="2" borderId="32" xfId="14" applyNumberFormat="1" applyFont="1" applyFill="1" applyBorder="1" applyAlignment="1">
      <alignment horizontal="left" vertical="center" indent="4"/>
    </xf>
    <xf numFmtId="4" fontId="19" fillId="2" borderId="33" xfId="0" applyNumberFormat="1" applyFont="1" applyFill="1" applyBorder="1" applyAlignment="1">
      <alignment horizontal="right" vertical="center" indent="1"/>
    </xf>
    <xf numFmtId="1" fontId="19" fillId="2" borderId="0" xfId="0" applyNumberFormat="1" applyFont="1" applyFill="1" applyBorder="1" applyAlignment="1">
      <alignment horizontal="left" vertical="center" indent="1"/>
    </xf>
    <xf numFmtId="49" fontId="33" fillId="2" borderId="42" xfId="14" applyNumberFormat="1" applyFont="1" applyFill="1" applyBorder="1" applyAlignment="1">
      <alignment horizontal="left" vertical="center" wrapText="1" indent="4"/>
    </xf>
    <xf numFmtId="3" fontId="19" fillId="2" borderId="39" xfId="0" applyNumberFormat="1" applyFont="1" applyFill="1" applyBorder="1" applyAlignment="1">
      <alignment horizontal="right" vertical="center" indent="1"/>
    </xf>
    <xf numFmtId="0" fontId="30" fillId="2" borderId="32" xfId="14" applyFont="1" applyFill="1" applyBorder="1" applyAlignment="1">
      <alignment horizontal="left" vertical="center" wrapText="1" indent="4"/>
    </xf>
    <xf numFmtId="1" fontId="19" fillId="2" borderId="0" xfId="0" applyNumberFormat="1" applyFont="1" applyFill="1" applyBorder="1" applyAlignment="1">
      <alignment horizontal="right" vertical="center" wrapText="1" indent="1"/>
    </xf>
    <xf numFmtId="49" fontId="30" fillId="2" borderId="53" xfId="14" applyNumberFormat="1" applyFont="1" applyFill="1" applyBorder="1" applyAlignment="1">
      <alignment horizontal="left" vertical="center" wrapText="1" indent="4"/>
    </xf>
    <xf numFmtId="4" fontId="30" fillId="2" borderId="32" xfId="14" applyNumberFormat="1" applyFont="1" applyFill="1" applyBorder="1" applyAlignment="1">
      <alignment horizontal="left" vertical="center" wrapText="1" indent="4"/>
    </xf>
    <xf numFmtId="49" fontId="19" fillId="2" borderId="42" xfId="14" applyNumberFormat="1" applyFont="1" applyFill="1" applyBorder="1" applyAlignment="1">
      <alignment horizontal="left" vertical="center" wrapText="1" indent="4"/>
    </xf>
    <xf numFmtId="49" fontId="30" fillId="2" borderId="42" xfId="14" applyNumberFormat="1" applyFont="1" applyFill="1" applyBorder="1" applyAlignment="1">
      <alignment horizontal="left" vertical="center" wrapText="1" indent="4"/>
    </xf>
    <xf numFmtId="3" fontId="11" fillId="2" borderId="39" xfId="0" applyNumberFormat="1" applyFont="1" applyFill="1" applyBorder="1" applyAlignment="1">
      <alignment horizontal="right" vertical="center" indent="1"/>
    </xf>
    <xf numFmtId="0" fontId="30" fillId="7" borderId="32" xfId="14" applyFont="1" applyFill="1" applyBorder="1" applyAlignment="1">
      <alignment horizontal="left" vertical="center" wrapText="1" indent="1"/>
    </xf>
    <xf numFmtId="1" fontId="19" fillId="7" borderId="0" xfId="0" applyNumberFormat="1" applyFont="1" applyFill="1" applyBorder="1" applyAlignment="1">
      <alignment horizontal="right" vertical="center" wrapText="1" indent="1"/>
    </xf>
    <xf numFmtId="0" fontId="19" fillId="7" borderId="0" xfId="0" applyFont="1" applyFill="1" applyBorder="1" applyAlignment="1">
      <alignment horizontal="left" vertical="center" wrapText="1" indent="1"/>
    </xf>
    <xf numFmtId="0" fontId="19" fillId="7" borderId="33" xfId="0" applyFont="1" applyFill="1" applyBorder="1" applyAlignment="1">
      <alignment horizontal="left" vertical="center" indent="1"/>
    </xf>
    <xf numFmtId="4" fontId="30" fillId="7" borderId="32" xfId="14" applyNumberFormat="1" applyFont="1" applyFill="1" applyBorder="1" applyAlignment="1">
      <alignment horizontal="left" vertical="center" indent="1"/>
    </xf>
    <xf numFmtId="0" fontId="19" fillId="7" borderId="0" xfId="0" applyFont="1" applyFill="1" applyBorder="1" applyAlignment="1">
      <alignment horizontal="left" vertical="center" indent="1"/>
    </xf>
    <xf numFmtId="49" fontId="30" fillId="7" borderId="42" xfId="14" applyNumberFormat="1" applyFont="1" applyFill="1" applyBorder="1" applyAlignment="1">
      <alignment horizontal="left" vertical="center" wrapText="1" indent="1"/>
    </xf>
    <xf numFmtId="0" fontId="19" fillId="7" borderId="32" xfId="0" applyFont="1" applyFill="1" applyBorder="1" applyAlignment="1">
      <alignment horizontal="left" vertical="center" wrapText="1" indent="1"/>
    </xf>
    <xf numFmtId="0" fontId="19" fillId="7" borderId="32" xfId="0" applyFont="1" applyFill="1" applyBorder="1" applyAlignment="1">
      <alignment horizontal="left" vertical="center" indent="1"/>
    </xf>
    <xf numFmtId="0" fontId="19" fillId="7" borderId="0" xfId="0" applyFont="1" applyFill="1" applyBorder="1" applyAlignment="1">
      <alignment horizontal="right" vertical="center" indent="1"/>
    </xf>
    <xf numFmtId="2" fontId="19" fillId="7" borderId="0" xfId="0" applyNumberFormat="1" applyFont="1" applyFill="1" applyBorder="1" applyAlignment="1">
      <alignment horizontal="right" vertical="center" indent="1"/>
    </xf>
    <xf numFmtId="4" fontId="19" fillId="7" borderId="32" xfId="14" applyNumberFormat="1" applyFont="1" applyFill="1" applyBorder="1" applyAlignment="1">
      <alignment horizontal="left" vertical="center" indent="1"/>
    </xf>
    <xf numFmtId="4" fontId="19" fillId="7" borderId="32" xfId="0" applyNumberFormat="1" applyFont="1" applyFill="1" applyBorder="1" applyAlignment="1">
      <alignment horizontal="left" vertical="center" indent="1"/>
    </xf>
    <xf numFmtId="4" fontId="19" fillId="7" borderId="0" xfId="0" applyNumberFormat="1" applyFont="1" applyFill="1" applyBorder="1" applyAlignment="1">
      <alignment horizontal="left" vertical="center" indent="1"/>
    </xf>
    <xf numFmtId="0" fontId="11" fillId="7" borderId="33" xfId="0" applyFont="1" applyFill="1" applyBorder="1" applyAlignment="1">
      <alignment horizontal="left" vertical="center" indent="1"/>
    </xf>
    <xf numFmtId="4" fontId="19" fillId="2" borderId="32" xfId="0" applyNumberFormat="1" applyFont="1" applyFill="1" applyBorder="1" applyAlignment="1">
      <alignment horizontal="left" vertical="center" indent="1"/>
    </xf>
    <xf numFmtId="0" fontId="11" fillId="2" borderId="33" xfId="0" applyFont="1" applyFill="1" applyBorder="1" applyAlignment="1">
      <alignment horizontal="left" vertical="center" indent="1"/>
    </xf>
    <xf numFmtId="4" fontId="23" fillId="2" borderId="55" xfId="0" applyNumberFormat="1" applyFont="1" applyFill="1" applyBorder="1" applyAlignment="1">
      <alignment horizontal="right" vertical="center" indent="1"/>
    </xf>
    <xf numFmtId="1" fontId="13" fillId="2" borderId="57" xfId="0" applyNumberFormat="1" applyFont="1" applyFill="1" applyBorder="1" applyAlignment="1">
      <alignment horizontal="right" vertical="center" indent="1"/>
    </xf>
    <xf numFmtId="4" fontId="13" fillId="2" borderId="57" xfId="0" applyNumberFormat="1" applyFont="1" applyFill="1" applyBorder="1" applyAlignment="1">
      <alignment horizontal="right" vertical="center" indent="1"/>
    </xf>
    <xf numFmtId="0" fontId="13" fillId="2" borderId="57" xfId="0" applyFont="1" applyFill="1" applyBorder="1" applyAlignment="1">
      <alignment horizontal="left" vertical="center" indent="1"/>
    </xf>
    <xf numFmtId="0" fontId="13" fillId="2" borderId="58" xfId="0" applyFont="1" applyFill="1" applyBorder="1" applyAlignment="1">
      <alignment horizontal="left" vertical="center" indent="1"/>
    </xf>
    <xf numFmtId="0" fontId="11" fillId="0" borderId="59" xfId="0" applyFont="1" applyBorder="1" applyAlignment="1">
      <alignment horizontal="center" vertical="center" wrapText="1"/>
    </xf>
    <xf numFmtId="1" fontId="11" fillId="0" borderId="60" xfId="0" applyNumberFormat="1" applyFont="1" applyBorder="1" applyAlignment="1">
      <alignment horizontal="right" vertical="center" wrapText="1" indent="1"/>
    </xf>
    <xf numFmtId="3" fontId="11" fillId="0" borderId="60" xfId="0" applyNumberFormat="1" applyFont="1" applyBorder="1" applyAlignment="1">
      <alignment horizontal="center" vertical="center" wrapText="1"/>
    </xf>
    <xf numFmtId="4" fontId="11" fillId="0" borderId="60" xfId="0" applyNumberFormat="1" applyFont="1" applyBorder="1" applyAlignment="1">
      <alignment horizontal="left" vertical="center" wrapText="1" indent="1"/>
    </xf>
    <xf numFmtId="0" fontId="11" fillId="0" borderId="61" xfId="0" applyFont="1" applyBorder="1" applyAlignment="1">
      <alignment horizontal="left" vertical="center" wrapText="1" indent="1"/>
    </xf>
    <xf numFmtId="0" fontId="19" fillId="0" borderId="32" xfId="0" applyFont="1" applyBorder="1" applyAlignment="1">
      <alignment horizontal="left" vertical="center" indent="1"/>
    </xf>
    <xf numFmtId="4" fontId="30" fillId="0" borderId="0" xfId="14" applyNumberFormat="1" applyFont="1" applyBorder="1" applyAlignment="1">
      <alignment horizontal="right" vertical="center" indent="1"/>
    </xf>
    <xf numFmtId="4" fontId="30" fillId="0" borderId="0" xfId="14" applyNumberFormat="1" applyFont="1" applyBorder="1" applyAlignment="1">
      <alignment horizontal="right" vertical="center" wrapText="1" indent="1"/>
    </xf>
    <xf numFmtId="0" fontId="30" fillId="0" borderId="0" xfId="14" applyFont="1" applyBorder="1" applyAlignment="1">
      <alignment horizontal="center" vertical="center" wrapText="1"/>
    </xf>
    <xf numFmtId="4" fontId="30" fillId="0" borderId="0" xfId="14" applyNumberFormat="1" applyFont="1" applyBorder="1" applyAlignment="1">
      <alignment horizontal="center" vertical="center" wrapText="1"/>
    </xf>
    <xf numFmtId="0" fontId="19" fillId="0" borderId="33" xfId="0" applyFont="1" applyBorder="1" applyAlignment="1">
      <alignment vertical="center"/>
    </xf>
    <xf numFmtId="0" fontId="19" fillId="0" borderId="32" xfId="0" applyFont="1" applyBorder="1" applyAlignment="1">
      <alignment horizontal="left" indent="2"/>
    </xf>
    <xf numFmtId="0" fontId="19" fillId="0" borderId="32" xfId="0" applyFont="1" applyBorder="1" applyAlignment="1">
      <alignment horizontal="left" vertical="center" indent="2"/>
    </xf>
    <xf numFmtId="4" fontId="19" fillId="0" borderId="62" xfId="0" applyNumberFormat="1" applyFont="1" applyBorder="1" applyAlignment="1">
      <alignment horizontal="right" vertical="center" indent="1"/>
    </xf>
    <xf numFmtId="0" fontId="13" fillId="0" borderId="32" xfId="0" applyFont="1" applyBorder="1" applyAlignment="1">
      <alignment vertical="center"/>
    </xf>
    <xf numFmtId="49" fontId="10" fillId="0" borderId="13" xfId="13" applyNumberFormat="1" applyFont="1" applyFill="1" applyBorder="1" applyAlignment="1">
      <alignment horizontal="center" vertical="center"/>
    </xf>
    <xf numFmtId="49" fontId="10" fillId="0" borderId="0" xfId="13" applyNumberFormat="1" applyFont="1" applyFill="1" applyBorder="1" applyAlignment="1">
      <alignment horizontal="center" vertical="center"/>
    </xf>
    <xf numFmtId="49" fontId="26" fillId="0" borderId="0" xfId="14" applyNumberFormat="1" applyFont="1" applyBorder="1" applyAlignment="1">
      <alignment horizontal="left" vertical="center" indent="1"/>
    </xf>
    <xf numFmtId="0" fontId="13" fillId="0" borderId="0" xfId="0" applyFont="1" applyAlignment="1">
      <alignment horizontal="left" vertical="center" wrapText="1" indent="1"/>
    </xf>
    <xf numFmtId="0" fontId="13" fillId="0" borderId="38" xfId="0" applyFont="1" applyBorder="1" applyAlignment="1">
      <alignment horizontal="left" vertical="center" wrapText="1" indent="2"/>
    </xf>
    <xf numFmtId="0" fontId="13" fillId="0" borderId="14" xfId="0" applyFont="1" applyBorder="1" applyAlignment="1">
      <alignment horizontal="left" vertical="center" wrapText="1" indent="2"/>
    </xf>
    <xf numFmtId="0" fontId="13" fillId="0" borderId="45" xfId="0" applyFont="1" applyBorder="1" applyAlignment="1">
      <alignment horizontal="left" vertical="center" wrapText="1" indent="2"/>
    </xf>
    <xf numFmtId="0" fontId="13" fillId="0" borderId="40" xfId="0" applyFont="1" applyBorder="1" applyAlignment="1">
      <alignment horizontal="left" vertical="center" wrapText="1" indent="1"/>
    </xf>
    <xf numFmtId="0" fontId="13" fillId="0" borderId="23" xfId="0" applyFont="1" applyBorder="1" applyAlignment="1">
      <alignment horizontal="left" vertical="center" wrapText="1" indent="1"/>
    </xf>
    <xf numFmtId="0" fontId="13" fillId="0" borderId="46" xfId="0" applyFont="1" applyBorder="1" applyAlignment="1">
      <alignment horizontal="left" vertical="center" wrapText="1" indent="1"/>
    </xf>
    <xf numFmtId="0" fontId="13" fillId="0" borderId="41" xfId="0" applyFont="1" applyBorder="1" applyAlignment="1">
      <alignment horizontal="left" vertical="center" wrapText="1" indent="1"/>
    </xf>
    <xf numFmtId="0" fontId="13" fillId="0" borderId="25" xfId="0" applyFont="1" applyBorder="1" applyAlignment="1">
      <alignment horizontal="left" vertical="center" wrapText="1" indent="1"/>
    </xf>
    <xf numFmtId="0" fontId="13" fillId="0" borderId="47" xfId="0" applyFont="1" applyBorder="1" applyAlignment="1">
      <alignment horizontal="left" vertical="center" wrapText="1" indent="1"/>
    </xf>
    <xf numFmtId="4" fontId="11" fillId="0" borderId="32" xfId="0" applyNumberFormat="1" applyFont="1" applyBorder="1" applyAlignment="1">
      <alignment horizontal="right" vertical="center" indent="1"/>
    </xf>
    <xf numFmtId="4" fontId="11" fillId="0" borderId="0" xfId="0" applyNumberFormat="1" applyFont="1" applyBorder="1" applyAlignment="1">
      <alignment horizontal="right" vertical="center" inden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49" fontId="13" fillId="0" borderId="36" xfId="14" applyNumberFormat="1" applyFont="1" applyBorder="1" applyAlignment="1">
      <alignment horizontal="left" vertical="center" wrapText="1" indent="1"/>
    </xf>
    <xf numFmtId="49" fontId="13" fillId="0" borderId="19" xfId="14" applyNumberFormat="1" applyFont="1" applyBorder="1" applyAlignment="1">
      <alignment horizontal="left" vertical="center" indent="1"/>
    </xf>
    <xf numFmtId="49" fontId="13" fillId="0" borderId="37" xfId="14" applyNumberFormat="1" applyFont="1" applyBorder="1" applyAlignment="1">
      <alignment horizontal="left" vertical="center" indent="1"/>
    </xf>
    <xf numFmtId="0" fontId="11" fillId="0" borderId="32" xfId="0" applyFont="1" applyBorder="1" applyAlignment="1">
      <alignment horizontal="center" vertical="center" wrapText="1"/>
    </xf>
    <xf numFmtId="0" fontId="11" fillId="0" borderId="0"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0" xfId="0" applyFont="1" applyBorder="1" applyAlignment="1">
      <alignment horizontal="center" vertical="center" wrapText="1"/>
    </xf>
    <xf numFmtId="0" fontId="11" fillId="0" borderId="32" xfId="0" applyNumberFormat="1" applyFont="1" applyBorder="1" applyAlignment="1">
      <alignment horizontal="right" vertical="center" indent="1"/>
    </xf>
    <xf numFmtId="0" fontId="11" fillId="0" borderId="0" xfId="0" applyNumberFormat="1" applyFont="1" applyBorder="1" applyAlignment="1">
      <alignment horizontal="right" vertical="center" inden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4" fontId="23" fillId="0" borderId="33" xfId="0" applyNumberFormat="1" applyFont="1" applyBorder="1" applyAlignment="1">
      <alignment horizontal="right" vertical="center" indent="1"/>
    </xf>
    <xf numFmtId="4" fontId="19" fillId="0" borderId="0" xfId="0" applyNumberFormat="1" applyFont="1" applyBorder="1" applyAlignment="1">
      <alignment horizontal="center" vertical="center"/>
    </xf>
    <xf numFmtId="4" fontId="19" fillId="0" borderId="0" xfId="0" applyNumberFormat="1" applyFont="1" applyBorder="1" applyAlignment="1">
      <alignment horizontal="right" vertical="center" indent="1"/>
    </xf>
    <xf numFmtId="0" fontId="19" fillId="0" borderId="32" xfId="0" applyFont="1" applyBorder="1" applyAlignment="1">
      <alignment horizontal="right" vertical="center" indent="1"/>
    </xf>
    <xf numFmtId="0" fontId="19" fillId="0" borderId="0" xfId="0" applyFont="1" applyBorder="1" applyAlignment="1">
      <alignment horizontal="right" vertical="center" indent="1"/>
    </xf>
    <xf numFmtId="4" fontId="19" fillId="0" borderId="32" xfId="0" applyNumberFormat="1" applyFont="1" applyBorder="1" applyAlignment="1">
      <alignment horizontal="right" vertical="center" indent="1"/>
    </xf>
    <xf numFmtId="0" fontId="13" fillId="0" borderId="32" xfId="0" applyFont="1" applyBorder="1" applyAlignment="1">
      <alignment horizontal="left" vertical="center" wrapText="1" indent="4"/>
    </xf>
    <xf numFmtId="0" fontId="13" fillId="0" borderId="0" xfId="0" applyFont="1" applyBorder="1" applyAlignment="1">
      <alignment horizontal="left" vertical="center" wrapText="1" indent="4"/>
    </xf>
    <xf numFmtId="0" fontId="13" fillId="0" borderId="33" xfId="0" applyFont="1" applyBorder="1" applyAlignment="1">
      <alignment horizontal="left" vertical="center" wrapText="1" indent="4"/>
    </xf>
    <xf numFmtId="0" fontId="13" fillId="0" borderId="32" xfId="0" applyFont="1" applyBorder="1" applyAlignment="1">
      <alignment horizontal="left" vertical="center" indent="4"/>
    </xf>
    <xf numFmtId="0" fontId="13" fillId="0" borderId="0" xfId="0" applyFont="1" applyBorder="1" applyAlignment="1">
      <alignment horizontal="left" vertical="center" indent="4"/>
    </xf>
    <xf numFmtId="0" fontId="13" fillId="0" borderId="33" xfId="0" applyFont="1" applyBorder="1" applyAlignment="1">
      <alignment horizontal="left" vertical="center" indent="4"/>
    </xf>
    <xf numFmtId="0" fontId="19" fillId="0" borderId="63" xfId="0" applyFont="1" applyBorder="1" applyAlignment="1">
      <alignment horizontal="left" vertical="center" indent="1"/>
    </xf>
    <xf numFmtId="0" fontId="19" fillId="0" borderId="10" xfId="0" applyFont="1" applyBorder="1" applyAlignment="1">
      <alignment horizontal="left" vertical="center" indent="1"/>
    </xf>
    <xf numFmtId="0" fontId="11" fillId="2" borderId="32" xfId="0" applyFont="1" applyFill="1" applyBorder="1" applyAlignment="1">
      <alignment horizontal="right" vertical="center" wrapText="1" indent="1"/>
    </xf>
    <xf numFmtId="0" fontId="11" fillId="2" borderId="0" xfId="0" applyFont="1" applyFill="1" applyBorder="1" applyAlignment="1">
      <alignment horizontal="right" vertical="center" wrapText="1" indent="1"/>
    </xf>
    <xf numFmtId="0" fontId="23" fillId="2" borderId="32" xfId="0" applyNumberFormat="1" applyFont="1" applyFill="1" applyBorder="1" applyAlignment="1">
      <alignment horizontal="right" vertical="center" indent="1"/>
    </xf>
    <xf numFmtId="0" fontId="23" fillId="2" borderId="0" xfId="0" applyNumberFormat="1" applyFont="1" applyFill="1" applyBorder="1" applyAlignment="1">
      <alignment horizontal="right" vertical="center" indent="1"/>
    </xf>
    <xf numFmtId="0" fontId="19" fillId="0" borderId="54" xfId="0" applyFont="1" applyBorder="1" applyAlignment="1">
      <alignment horizontal="left" vertical="center" wrapText="1" indent="1"/>
    </xf>
    <xf numFmtId="0" fontId="19" fillId="0" borderId="18" xfId="0" applyFont="1" applyBorder="1" applyAlignment="1">
      <alignment horizontal="left" vertical="center" wrapText="1" indent="1"/>
    </xf>
    <xf numFmtId="0" fontId="19" fillId="0" borderId="34" xfId="0" applyFont="1" applyBorder="1" applyAlignment="1">
      <alignment horizontal="left" vertical="center" wrapText="1" indent="1"/>
    </xf>
    <xf numFmtId="4" fontId="19" fillId="2" borderId="32" xfId="0" applyNumberFormat="1" applyFont="1" applyFill="1" applyBorder="1" applyAlignment="1">
      <alignment horizontal="left" vertical="center" wrapText="1" indent="1"/>
    </xf>
    <xf numFmtId="4" fontId="19" fillId="2" borderId="0" xfId="0" applyNumberFormat="1" applyFont="1" applyFill="1" applyBorder="1" applyAlignment="1">
      <alignment horizontal="right" vertical="center" indent="1"/>
    </xf>
    <xf numFmtId="4" fontId="30" fillId="7" borderId="32" xfId="14" applyNumberFormat="1" applyFont="1" applyFill="1" applyBorder="1" applyAlignment="1">
      <alignment horizontal="left" vertical="center" indent="4"/>
    </xf>
    <xf numFmtId="4" fontId="30" fillId="7" borderId="0" xfId="14" applyNumberFormat="1" applyFont="1" applyFill="1" applyBorder="1" applyAlignment="1">
      <alignment horizontal="left" vertical="center" indent="4"/>
    </xf>
    <xf numFmtId="4" fontId="30" fillId="7" borderId="33" xfId="14" applyNumberFormat="1" applyFont="1" applyFill="1" applyBorder="1" applyAlignment="1">
      <alignment horizontal="left" vertical="center" indent="4"/>
    </xf>
    <xf numFmtId="0" fontId="24" fillId="0" borderId="33" xfId="0" applyFont="1" applyBorder="1" applyAlignment="1">
      <alignment horizontal="center" vertical="center" wrapText="1"/>
    </xf>
    <xf numFmtId="4" fontId="15" fillId="2" borderId="51" xfId="14" applyNumberFormat="1" applyFont="1" applyFill="1" applyBorder="1" applyAlignment="1">
      <alignment horizontal="left" vertical="center" indent="4"/>
    </xf>
    <xf numFmtId="4" fontId="15" fillId="2" borderId="20" xfId="14" applyNumberFormat="1" applyFont="1" applyFill="1" applyBorder="1" applyAlignment="1">
      <alignment horizontal="left" vertical="center" indent="4"/>
    </xf>
    <xf numFmtId="4" fontId="15" fillId="2" borderId="52" xfId="14" applyNumberFormat="1" applyFont="1" applyFill="1" applyBorder="1" applyAlignment="1">
      <alignment horizontal="left" vertical="center" indent="4"/>
    </xf>
    <xf numFmtId="4" fontId="15" fillId="7" borderId="51" xfId="14" applyNumberFormat="1" applyFont="1" applyFill="1" applyBorder="1" applyAlignment="1">
      <alignment horizontal="left" vertical="center" indent="4"/>
    </xf>
    <xf numFmtId="4" fontId="15" fillId="7" borderId="20" xfId="14" applyNumberFormat="1" applyFont="1" applyFill="1" applyBorder="1" applyAlignment="1">
      <alignment horizontal="left" vertical="center" indent="4"/>
    </xf>
    <xf numFmtId="4" fontId="15" fillId="7" borderId="52" xfId="14" applyNumberFormat="1" applyFont="1" applyFill="1" applyBorder="1" applyAlignment="1">
      <alignment horizontal="left" vertical="center" indent="4"/>
    </xf>
    <xf numFmtId="0" fontId="19" fillId="7" borderId="54" xfId="0" applyFont="1" applyFill="1" applyBorder="1" applyAlignment="1">
      <alignment horizontal="left" vertical="center" wrapText="1" indent="1"/>
    </xf>
    <xf numFmtId="0" fontId="19" fillId="7" borderId="18" xfId="0" applyFont="1" applyFill="1" applyBorder="1" applyAlignment="1">
      <alignment horizontal="left" vertical="center" wrapText="1" indent="1"/>
    </xf>
    <xf numFmtId="0" fontId="19" fillId="7" borderId="34" xfId="0" applyFont="1" applyFill="1" applyBorder="1" applyAlignment="1">
      <alignment horizontal="left" vertical="center" wrapText="1" indent="1"/>
    </xf>
    <xf numFmtId="4" fontId="30" fillId="0" borderId="32" xfId="14" applyNumberFormat="1" applyFont="1" applyBorder="1" applyAlignment="1">
      <alignment horizontal="left" vertical="center" indent="4"/>
    </xf>
    <xf numFmtId="4" fontId="30" fillId="0" borderId="0" xfId="14" applyNumberFormat="1" applyFont="1" applyBorder="1" applyAlignment="1">
      <alignment horizontal="left" vertical="center" indent="4"/>
    </xf>
    <xf numFmtId="4" fontId="30" fillId="0" borderId="33" xfId="14" applyNumberFormat="1" applyFont="1" applyBorder="1" applyAlignment="1">
      <alignment horizontal="left" vertical="center" indent="4"/>
    </xf>
    <xf numFmtId="0" fontId="11" fillId="7" borderId="32" xfId="0" applyNumberFormat="1" applyFont="1" applyFill="1" applyBorder="1" applyAlignment="1">
      <alignment horizontal="right" vertical="center" indent="1"/>
    </xf>
    <xf numFmtId="0" fontId="11" fillId="7" borderId="0" xfId="0" applyNumberFormat="1" applyFont="1" applyFill="1" applyBorder="1" applyAlignment="1">
      <alignment horizontal="right" vertical="center" indent="1"/>
    </xf>
    <xf numFmtId="0" fontId="11" fillId="7" borderId="32" xfId="0" applyFont="1" applyFill="1" applyBorder="1" applyAlignment="1">
      <alignment horizontal="right" vertical="center" wrapText="1" indent="1"/>
    </xf>
    <xf numFmtId="0" fontId="11" fillId="7" borderId="0" xfId="0" applyFont="1" applyFill="1" applyBorder="1" applyAlignment="1">
      <alignment horizontal="right" vertical="center" wrapText="1" indent="1"/>
    </xf>
    <xf numFmtId="0" fontId="24" fillId="2" borderId="0" xfId="0" applyFont="1" applyFill="1" applyBorder="1" applyAlignment="1">
      <alignment horizontal="center" vertical="center" textRotation="90"/>
    </xf>
    <xf numFmtId="0" fontId="24" fillId="2" borderId="20" xfId="0" applyFont="1" applyFill="1" applyBorder="1" applyAlignment="1">
      <alignment horizontal="center" vertical="center" textRotation="90"/>
    </xf>
    <xf numFmtId="0" fontId="24" fillId="7" borderId="0" xfId="0" applyFont="1" applyFill="1" applyBorder="1" applyAlignment="1">
      <alignment horizontal="center" vertical="center" textRotation="90" wrapText="1"/>
    </xf>
    <xf numFmtId="0" fontId="24" fillId="7" borderId="20" xfId="0" applyFont="1" applyFill="1" applyBorder="1" applyAlignment="1">
      <alignment horizontal="center" vertical="center" textRotation="90" wrapText="1"/>
    </xf>
    <xf numFmtId="49" fontId="24" fillId="2" borderId="0" xfId="0" applyNumberFormat="1" applyFont="1" applyFill="1" applyBorder="1" applyAlignment="1">
      <alignment horizontal="center" vertical="center" textRotation="90" wrapText="1"/>
    </xf>
    <xf numFmtId="49" fontId="24" fillId="2" borderId="20" xfId="0" applyNumberFormat="1" applyFont="1" applyFill="1" applyBorder="1" applyAlignment="1">
      <alignment horizontal="center" vertical="center" textRotation="90" wrapText="1"/>
    </xf>
    <xf numFmtId="0" fontId="24" fillId="2" borderId="0" xfId="0" applyFont="1" applyFill="1" applyBorder="1" applyAlignment="1">
      <alignment horizontal="center" vertical="center" textRotation="90" wrapText="1"/>
    </xf>
    <xf numFmtId="0" fontId="24" fillId="2" borderId="20" xfId="0" applyFont="1" applyFill="1" applyBorder="1" applyAlignment="1">
      <alignment horizontal="center" vertical="center" textRotation="90" wrapText="1"/>
    </xf>
    <xf numFmtId="0" fontId="13" fillId="0" borderId="32" xfId="0" applyFont="1" applyBorder="1" applyAlignment="1">
      <alignment vertical="center"/>
    </xf>
    <xf numFmtId="0" fontId="13" fillId="0" borderId="0" xfId="0" applyFont="1" applyBorder="1" applyAlignment="1">
      <alignment vertical="center"/>
    </xf>
    <xf numFmtId="0" fontId="13" fillId="0" borderId="33" xfId="0" applyFont="1" applyBorder="1" applyAlignment="1">
      <alignment vertical="center"/>
    </xf>
    <xf numFmtId="49" fontId="10" fillId="0" borderId="68" xfId="0" applyNumberFormat="1" applyFont="1" applyBorder="1" applyAlignment="1">
      <alignment horizontal="center" vertical="center" textRotation="90" wrapText="1"/>
    </xf>
    <xf numFmtId="49" fontId="10" fillId="0" borderId="70" xfId="0" applyNumberFormat="1" applyFont="1" applyBorder="1" applyAlignment="1">
      <alignment horizontal="center" vertical="center" textRotation="90" wrapText="1"/>
    </xf>
    <xf numFmtId="49" fontId="10" fillId="0" borderId="72" xfId="0" applyNumberFormat="1" applyFont="1" applyBorder="1" applyAlignment="1">
      <alignment horizontal="center" vertical="center" textRotation="90" wrapText="1"/>
    </xf>
    <xf numFmtId="49" fontId="13" fillId="0" borderId="64" xfId="0" applyNumberFormat="1" applyFont="1" applyBorder="1" applyAlignment="1">
      <alignment horizontal="left" vertical="center" wrapText="1" indent="1"/>
    </xf>
    <xf numFmtId="49" fontId="13" fillId="0" borderId="69" xfId="0" applyNumberFormat="1" applyFont="1" applyBorder="1" applyAlignment="1">
      <alignment horizontal="left" vertical="center" wrapText="1" indent="1"/>
    </xf>
    <xf numFmtId="49" fontId="13" fillId="0" borderId="65" xfId="0" applyNumberFormat="1" applyFont="1" applyBorder="1" applyAlignment="1">
      <alignment horizontal="left" vertical="center" wrapText="1" indent="1"/>
    </xf>
    <xf numFmtId="49" fontId="13" fillId="0" borderId="71" xfId="0" applyNumberFormat="1" applyFont="1" applyBorder="1" applyAlignment="1">
      <alignment horizontal="left" vertical="center" wrapText="1" indent="1"/>
    </xf>
    <xf numFmtId="49" fontId="13" fillId="0" borderId="66" xfId="0" applyNumberFormat="1" applyFont="1" applyBorder="1" applyAlignment="1">
      <alignment horizontal="left" vertical="center" wrapText="1" indent="1"/>
    </xf>
    <xf numFmtId="49" fontId="13" fillId="0" borderId="73" xfId="0" applyNumberFormat="1" applyFont="1" applyBorder="1" applyAlignment="1">
      <alignment horizontal="left" vertical="center" wrapText="1" indent="1"/>
    </xf>
    <xf numFmtId="49" fontId="10" fillId="0" borderId="74" xfId="0" applyNumberFormat="1" applyFont="1" applyBorder="1" applyAlignment="1">
      <alignment horizontal="center" vertical="center" textRotation="90" wrapText="1"/>
    </xf>
    <xf numFmtId="49" fontId="13" fillId="0" borderId="67" xfId="0" applyNumberFormat="1" applyFont="1" applyBorder="1" applyAlignment="1">
      <alignment horizontal="left" vertical="center" wrapText="1" indent="1"/>
    </xf>
    <xf numFmtId="49" fontId="13" fillId="0" borderId="75" xfId="0" applyNumberFormat="1" applyFont="1" applyBorder="1" applyAlignment="1">
      <alignment horizontal="left" vertical="center" wrapText="1" inden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49" fontId="13" fillId="0" borderId="32" xfId="0" applyNumberFormat="1" applyFont="1" applyBorder="1" applyAlignment="1">
      <alignment horizontal="left" vertical="center" wrapText="1" indent="1"/>
    </xf>
    <xf numFmtId="49" fontId="13" fillId="0" borderId="0" xfId="0" applyNumberFormat="1" applyFont="1" applyBorder="1" applyAlignment="1">
      <alignment horizontal="left" vertical="center" wrapText="1" indent="1"/>
    </xf>
    <xf numFmtId="49" fontId="13" fillId="0" borderId="33" xfId="0" applyNumberFormat="1" applyFont="1" applyBorder="1" applyAlignment="1">
      <alignment horizontal="left" vertical="center" wrapText="1" indent="1"/>
    </xf>
    <xf numFmtId="0" fontId="13" fillId="0" borderId="0" xfId="0" applyFont="1" applyAlignment="1">
      <alignment horizontal="left" vertical="center" indent="1"/>
    </xf>
    <xf numFmtId="0" fontId="19" fillId="0" borderId="0" xfId="0" applyFont="1" applyAlignment="1">
      <alignment vertical="center" wrapText="1"/>
    </xf>
    <xf numFmtId="0" fontId="16" fillId="0" borderId="0" xfId="0" applyFont="1" applyAlignment="1">
      <alignment horizontal="center" vertical="center"/>
    </xf>
    <xf numFmtId="0" fontId="14" fillId="0" borderId="0" xfId="0" applyFont="1" applyAlignment="1">
      <alignment horizontal="left" vertical="center" indent="1"/>
    </xf>
    <xf numFmtId="0" fontId="12" fillId="0" borderId="0" xfId="0" applyFont="1" applyAlignment="1">
      <alignment horizontal="left" vertical="center" wrapText="1" indent="1"/>
    </xf>
    <xf numFmtId="0" fontId="12" fillId="0" borderId="0" xfId="0" applyFont="1" applyAlignment="1">
      <alignment vertical="center" wrapText="1"/>
    </xf>
    <xf numFmtId="0" fontId="23" fillId="0" borderId="0" xfId="0" applyFont="1" applyAlignment="1">
      <alignment vertical="center" wrapText="1"/>
    </xf>
    <xf numFmtId="4" fontId="15" fillId="0" borderId="0" xfId="14" applyNumberFormat="1" applyFont="1" applyAlignment="1">
      <alignment horizontal="center" vertical="center"/>
    </xf>
    <xf numFmtId="4" fontId="13" fillId="0" borderId="0" xfId="0" applyNumberFormat="1" applyFont="1" applyAlignment="1">
      <alignment horizontal="center" vertical="center"/>
    </xf>
    <xf numFmtId="0" fontId="21" fillId="0" borderId="0" xfId="0" applyFont="1" applyAlignment="1">
      <alignment vertical="center" wrapText="1"/>
    </xf>
    <xf numFmtId="0" fontId="15" fillId="0" borderId="0" xfId="14" applyFont="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left" vertical="center" wrapText="1" indent="1"/>
    </xf>
    <xf numFmtId="0" fontId="24" fillId="0" borderId="0" xfId="0" applyFont="1" applyAlignment="1">
      <alignment vertical="center" wrapText="1"/>
    </xf>
    <xf numFmtId="0" fontId="22" fillId="0" borderId="0" xfId="0" applyFont="1" applyAlignment="1">
      <alignment vertical="center" wrapText="1"/>
    </xf>
    <xf numFmtId="0" fontId="12" fillId="0" borderId="0" xfId="0" applyFont="1"/>
    <xf numFmtId="0" fontId="15" fillId="0" borderId="0" xfId="14" applyFont="1" applyAlignment="1">
      <alignment horizontal="center" vertical="center"/>
    </xf>
    <xf numFmtId="0" fontId="13" fillId="0" borderId="0" xfId="0" applyFont="1" applyAlignment="1">
      <alignment horizontal="center" vertical="center"/>
    </xf>
    <xf numFmtId="6" fontId="19" fillId="0" borderId="9" xfId="0" applyNumberFormat="1" applyFont="1" applyBorder="1" applyAlignment="1">
      <alignment horizontal="right" vertical="center" wrapText="1"/>
    </xf>
    <xf numFmtId="0" fontId="19" fillId="0" borderId="9" xfId="0" applyFont="1" applyBorder="1" applyAlignment="1">
      <alignment vertical="center" wrapText="1"/>
    </xf>
    <xf numFmtId="0" fontId="19" fillId="0" borderId="8" xfId="0" applyFont="1" applyBorder="1" applyAlignment="1">
      <alignment vertical="center" wrapText="1"/>
    </xf>
    <xf numFmtId="49" fontId="10" fillId="0" borderId="22" xfId="13" applyNumberFormat="1" applyFont="1" applyFill="1" applyBorder="1" applyAlignment="1">
      <alignment horizontal="center" vertical="center"/>
    </xf>
    <xf numFmtId="49" fontId="11" fillId="0" borderId="5" xfId="13" applyNumberFormat="1" applyFont="1" applyFill="1" applyBorder="1" applyAlignment="1">
      <alignment horizontal="center" vertical="center"/>
    </xf>
    <xf numFmtId="49" fontId="12" fillId="0" borderId="5" xfId="13" applyNumberFormat="1" applyFont="1" applyFill="1" applyBorder="1" applyAlignment="1">
      <alignment horizontal="left" vertical="center" indent="1"/>
    </xf>
    <xf numFmtId="49" fontId="10" fillId="0" borderId="29" xfId="13" applyNumberFormat="1" applyFont="1" applyFill="1" applyBorder="1" applyAlignment="1">
      <alignment horizontal="center" vertical="center"/>
    </xf>
    <xf numFmtId="49" fontId="10" fillId="0" borderId="31" xfId="13" applyNumberFormat="1" applyFont="1" applyFill="1" applyBorder="1" applyAlignment="1">
      <alignment horizontal="center" vertical="center"/>
    </xf>
    <xf numFmtId="49" fontId="11" fillId="0" borderId="42" xfId="13" applyNumberFormat="1" applyFont="1" applyFill="1" applyBorder="1" applyAlignment="1">
      <alignment horizontal="center" vertical="center"/>
    </xf>
    <xf numFmtId="0" fontId="6" fillId="0" borderId="33" xfId="19" applyFont="1" applyBorder="1">
      <alignment horizontal="left" vertical="center" wrapText="1" indent="1"/>
    </xf>
    <xf numFmtId="49" fontId="12" fillId="0" borderId="42" xfId="13" applyNumberFormat="1" applyFont="1" applyFill="1" applyBorder="1" applyAlignment="1">
      <alignment horizontal="left" vertical="center" indent="1"/>
    </xf>
    <xf numFmtId="49" fontId="5" fillId="0" borderId="33" xfId="19" applyNumberFormat="1" applyBorder="1">
      <alignment horizontal="left" vertical="center" wrapText="1" indent="1"/>
    </xf>
    <xf numFmtId="0" fontId="5" fillId="0" borderId="33" xfId="19" applyBorder="1">
      <alignment horizontal="left" vertical="center" wrapText="1" indent="1"/>
    </xf>
    <xf numFmtId="49" fontId="12" fillId="0" borderId="42" xfId="13" applyNumberFormat="1" applyFont="1" applyFill="1" applyBorder="1" applyAlignment="1">
      <alignment horizontal="left" vertical="center" wrapText="1" indent="1"/>
    </xf>
    <xf numFmtId="49" fontId="12" fillId="0" borderId="32" xfId="13" applyNumberFormat="1" applyFont="1" applyFill="1" applyBorder="1" applyAlignment="1">
      <alignment horizontal="center" vertical="center"/>
    </xf>
    <xf numFmtId="49" fontId="12" fillId="0" borderId="33" xfId="13" applyNumberFormat="1" applyFont="1" applyFill="1" applyBorder="1" applyAlignment="1">
      <alignment horizontal="center" vertical="center"/>
    </xf>
    <xf numFmtId="0" fontId="15" fillId="0" borderId="33" xfId="14" applyFont="1" applyBorder="1" applyAlignment="1">
      <alignment horizontal="left" vertical="center" wrapText="1" indent="1"/>
    </xf>
    <xf numFmtId="49" fontId="37" fillId="0" borderId="56" xfId="13" applyNumberFormat="1" applyFont="1" applyFill="1" applyBorder="1" applyAlignment="1">
      <alignment horizontal="left" vertical="center" indent="1"/>
    </xf>
    <xf numFmtId="49" fontId="37" fillId="0" borderId="58" xfId="13" applyNumberFormat="1" applyFont="1" applyFill="1" applyBorder="1" applyAlignment="1">
      <alignment horizontal="left" vertical="center" indent="1"/>
    </xf>
    <xf numFmtId="49" fontId="37" fillId="0" borderId="5" xfId="13" applyNumberFormat="1" applyFont="1" applyFill="1" applyBorder="1" applyAlignment="1">
      <alignment horizontal="left" vertical="center" indent="1"/>
    </xf>
    <xf numFmtId="49" fontId="37" fillId="0" borderId="1" xfId="13" applyNumberFormat="1" applyFont="1" applyFill="1" applyBorder="1" applyAlignment="1">
      <alignment horizontal="left" vertical="center" indent="1"/>
    </xf>
    <xf numFmtId="0" fontId="37" fillId="0" borderId="76" xfId="0" applyFont="1" applyBorder="1" applyAlignment="1">
      <alignment horizontal="left" vertical="center" wrapText="1" indent="1"/>
    </xf>
    <xf numFmtId="0" fontId="37" fillId="0" borderId="77" xfId="0" applyFont="1" applyBorder="1" applyAlignment="1">
      <alignment horizontal="left" vertical="center" wrapText="1" indent="1"/>
    </xf>
    <xf numFmtId="0" fontId="37" fillId="0" borderId="78" xfId="0" applyFont="1" applyBorder="1" applyAlignment="1">
      <alignment horizontal="left" vertical="center" wrapText="1" indent="1"/>
    </xf>
    <xf numFmtId="0" fontId="37" fillId="0" borderId="27" xfId="0" applyFont="1" applyBorder="1" applyAlignment="1">
      <alignment horizontal="left" vertical="center" indent="1"/>
    </xf>
    <xf numFmtId="0" fontId="37" fillId="0" borderId="28" xfId="0" applyFont="1" applyBorder="1" applyAlignment="1">
      <alignment horizontal="left" vertical="center" indent="1"/>
    </xf>
    <xf numFmtId="0" fontId="37" fillId="0" borderId="16" xfId="0" applyFont="1" applyBorder="1" applyAlignment="1">
      <alignment horizontal="left" vertical="center" indent="1"/>
    </xf>
    <xf numFmtId="0" fontId="13" fillId="0" borderId="0" xfId="0" applyFont="1" applyBorder="1" applyAlignment="1">
      <alignment horizontal="left" vertical="center" indent="1"/>
    </xf>
    <xf numFmtId="0" fontId="13" fillId="0" borderId="25" xfId="0" applyFont="1" applyBorder="1" applyAlignment="1">
      <alignment horizontal="left" vertical="center" indent="1"/>
    </xf>
    <xf numFmtId="0" fontId="13" fillId="0" borderId="23" xfId="0" applyFont="1" applyBorder="1" applyAlignment="1">
      <alignment horizontal="left" vertical="center" indent="1"/>
    </xf>
    <xf numFmtId="0" fontId="13" fillId="0" borderId="32" xfId="0" applyFont="1" applyBorder="1" applyAlignment="1">
      <alignment horizontal="left" vertical="center" indent="1"/>
    </xf>
    <xf numFmtId="0" fontId="13" fillId="0" borderId="33" xfId="0" applyFont="1" applyBorder="1" applyAlignment="1">
      <alignment horizontal="left" vertical="center" indent="1"/>
    </xf>
    <xf numFmtId="0" fontId="13" fillId="0" borderId="41" xfId="0" applyFont="1" applyBorder="1" applyAlignment="1">
      <alignment horizontal="left" vertical="center" indent="1"/>
    </xf>
    <xf numFmtId="0" fontId="13" fillId="0" borderId="47" xfId="0" applyFont="1" applyBorder="1" applyAlignment="1">
      <alignment horizontal="left" vertical="center" indent="1"/>
    </xf>
    <xf numFmtId="0" fontId="13" fillId="0" borderId="40" xfId="0" applyFont="1" applyBorder="1" applyAlignment="1">
      <alignment horizontal="left" vertical="center" indent="1"/>
    </xf>
    <xf numFmtId="0" fontId="13" fillId="0" borderId="46" xfId="0" applyFont="1" applyBorder="1" applyAlignment="1">
      <alignment horizontal="left" vertical="center" indent="1"/>
    </xf>
    <xf numFmtId="0" fontId="37" fillId="0" borderId="76" xfId="0" applyFont="1" applyBorder="1" applyAlignment="1">
      <alignment horizontal="left" vertical="center" indent="1"/>
    </xf>
    <xf numFmtId="0" fontId="37" fillId="0" borderId="77" xfId="0" applyFont="1" applyBorder="1" applyAlignment="1">
      <alignment horizontal="left" vertical="center" indent="1"/>
    </xf>
    <xf numFmtId="0" fontId="37" fillId="0" borderId="78" xfId="0" applyFont="1" applyBorder="1" applyAlignment="1">
      <alignment horizontal="left" vertical="center" indent="1"/>
    </xf>
    <xf numFmtId="4" fontId="36" fillId="2" borderId="56" xfId="0" applyNumberFormat="1" applyFont="1" applyFill="1" applyBorder="1" applyAlignment="1">
      <alignment horizontal="left" vertical="center" indent="1"/>
    </xf>
    <xf numFmtId="0" fontId="37" fillId="0" borderId="56" xfId="0" applyFont="1" applyBorder="1" applyAlignment="1">
      <alignment vertical="center"/>
    </xf>
    <xf numFmtId="0" fontId="37" fillId="0" borderId="57" xfId="0" applyFont="1" applyBorder="1" applyAlignment="1">
      <alignment vertical="center"/>
    </xf>
    <xf numFmtId="0" fontId="37" fillId="0" borderId="58" xfId="0" applyFont="1" applyBorder="1" applyAlignment="1">
      <alignment vertical="center"/>
    </xf>
    <xf numFmtId="0" fontId="37" fillId="0" borderId="0" xfId="0" applyFont="1" applyAlignment="1">
      <alignment vertical="center"/>
    </xf>
    <xf numFmtId="0" fontId="37" fillId="0" borderId="0" xfId="0" applyFont="1" applyAlignment="1">
      <alignment horizontal="left" vertical="center" indent="1"/>
    </xf>
    <xf numFmtId="49" fontId="37" fillId="0" borderId="13" xfId="13" applyNumberFormat="1" applyFont="1" applyFill="1" applyBorder="1" applyAlignment="1">
      <alignment horizontal="left" vertical="center" indent="1"/>
    </xf>
    <xf numFmtId="49" fontId="37" fillId="0" borderId="0" xfId="13" applyNumberFormat="1" applyFont="1" applyFill="1" applyBorder="1" applyAlignment="1">
      <alignment horizontal="left" vertical="center" indent="1"/>
    </xf>
    <xf numFmtId="49" fontId="37" fillId="0" borderId="22" xfId="13" applyNumberFormat="1" applyFont="1" applyFill="1" applyBorder="1" applyAlignment="1">
      <alignment horizontal="left" vertical="center" indent="1"/>
    </xf>
  </cellXfs>
  <cellStyles count="20">
    <cellStyle name="Center Text" xfId="1" xr:uid="{00000000-0005-0000-0000-000000000000}"/>
    <cellStyle name="Center Text 2" xfId="17" xr:uid="{00000000-0005-0000-0000-000001000000}"/>
    <cellStyle name="Check Cell 2" xfId="18" xr:uid="{00000000-0005-0000-0000-000002000000}"/>
    <cellStyle name="Date yyyy-Mmm-dd - Left 1" xfId="2" xr:uid="{00000000-0005-0000-0000-000003000000}"/>
    <cellStyle name="General" xfId="19" xr:uid="{064591CA-085E-4C0A-8B0D-94CF8DB7D91F}"/>
    <cellStyle name="Header Row/Col" xfId="3" xr:uid="{00000000-0005-0000-0000-000004000000}"/>
    <cellStyle name="Hyperlink" xfId="14" builtinId="8"/>
    <cellStyle name="Hyperlink 2" xfId="16" xr:uid="{00000000-0005-0000-0000-000006000000}"/>
    <cellStyle name="Left A1 Text" xfId="4" xr:uid="{00000000-0005-0000-0000-000007000000}"/>
    <cellStyle name="Normal" xfId="0" builtinId="0"/>
    <cellStyle name="Normal 2" xfId="13" xr:uid="{00000000-0005-0000-0000-000009000000}"/>
    <cellStyle name="Normal 3" xfId="15" xr:uid="{00000000-0005-0000-0000-00000A000000}"/>
    <cellStyle name="Num, Dec 0," xfId="5" xr:uid="{00000000-0005-0000-0000-00000B000000}"/>
    <cellStyle name="Num, Dec 2," xfId="6" xr:uid="{00000000-0005-0000-0000-00000C000000}"/>
    <cellStyle name="Num, Dec 4" xfId="7" xr:uid="{00000000-0005-0000-0000-00000D000000}"/>
    <cellStyle name="Percent No Dec" xfId="9" xr:uid="{00000000-0005-0000-0000-00000E000000}"/>
    <cellStyle name="Percent, Dec 2" xfId="8" xr:uid="{00000000-0005-0000-0000-00000F000000}"/>
    <cellStyle name="Sum Borders" xfId="10" xr:uid="{00000000-0005-0000-0000-000010000000}"/>
    <cellStyle name="Text, Left 1" xfId="11" xr:uid="{00000000-0005-0000-0000-000011000000}"/>
    <cellStyle name="yyyy-Mmm-dd (Ddd)" xfId="12"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http://www.payscale.com/research/US/Degree=Bachelor_of_Science,_Nursing_(BSN)/Salary/by_Years_Experience" TargetMode="External" Type="http://schemas.openxmlformats.org/officeDocument/2006/relationships/hyperlink"/>
<Relationship Id="rId3" Target="../media/image2.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4</xdr:col>
      <xdr:colOff>257175</xdr:colOff>
      <xdr:row>4</xdr:row>
      <xdr:rowOff>161925</xdr:rowOff>
    </xdr:from>
    <xdr:to>
      <xdr:col>11</xdr:col>
      <xdr:colOff>381000</xdr:colOff>
      <xdr:row>31</xdr:row>
      <xdr:rowOff>85725</xdr:rowOff>
    </xdr:to>
    <xdr:pic>
      <xdr:nvPicPr>
        <xdr:cNvPr id="2" name="Picture 1" descr="https://www.navy.com/dam/Navy/Navy-IMG/Joining-IMG/benefits/pay/paychart_officer_2016.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48275" y="1838325"/>
          <a:ext cx="9144000" cy="609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8</xdr:col>
      <xdr:colOff>0</xdr:colOff>
      <xdr:row>72</xdr:row>
      <xdr:rowOff>0</xdr:rowOff>
    </xdr:to>
    <xdr:pic>
      <xdr:nvPicPr>
        <xdr:cNvPr id="4" name="Picture 3" descr="Median Salary by Years Experience - Degree: Bachelor of Science, Nursing (BSN) (United States)">
          <a:hlinkClick xmlns:r="http://schemas.openxmlformats.org/officeDocument/2006/relationships" r:id="rId2" tgtFrame="_blank"/>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05300" y="13792200"/>
          <a:ext cx="4762500" cy="342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https://www.navy.com/joining/benefits/pay.html" TargetMode="External" Type="http://schemas.openxmlformats.org/officeDocument/2006/relationships/hyperlink"/>
<Relationship Id="rId10" Target="../drawings/vmlDrawing1.vml" Type="http://schemas.openxmlformats.org/officeDocument/2006/relationships/vmlDrawing"/>
<Relationship Id="rId11" Target="../comments1.xml" Type="http://schemas.openxmlformats.org/officeDocument/2006/relationships/comments"/>
<Relationship Id="rId2" Target="http://www.teacherportal.com/teacher-salaries-by-state/" TargetMode="External" Type="http://schemas.openxmlformats.org/officeDocument/2006/relationships/hyperlink"/>
<Relationship Id="rId3" Target="http://www.payscale.com/research/US/Industry=Advertising_Agency/Salary" TargetMode="External" Type="http://schemas.openxmlformats.org/officeDocument/2006/relationships/hyperlink"/>
<Relationship Id="rId4" Target="https://www.glassdoor.com/Overview/Working-at-US-Census-Bureau-EI_IE33473.11,27.htm" TargetMode="External" Type="http://schemas.openxmlformats.org/officeDocument/2006/relationships/hyperlink"/>
<Relationship Id="rId5" Target="https://online.drexel.edu/online-degrees/nursing-degrees/nursing-salary-guide/index.aspx" TargetMode="External" Type="http://schemas.openxmlformats.org/officeDocument/2006/relationships/hyperlink"/>
<Relationship Id="rId6" Target="https://www.statista.com/statistics/208133/us-hotel-revenue-per-available-room-by-month/" TargetMode="External" Type="http://schemas.openxmlformats.org/officeDocument/2006/relationships/hyperlink"/>
<Relationship Id="rId7" Target="http://www.gsa.gov/portal/content/101518" TargetMode="External" Type="http://schemas.openxmlformats.org/officeDocument/2006/relationships/hyperlink"/>
<Relationship Id="rId8" Target="http://www.afdc.energy.gov/fuels/electricity_charging_home.html" TargetMode="External" Type="http://schemas.openxmlformats.org/officeDocument/2006/relationships/hyperlink"/>
<Relationship Id="rId9"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https://www.staples.com/Bush-Business-Furniture-Emerge-72-W-x-22-D-Storage-Credenza-Harvest-Cherry-300SCST72CSK/product_2321563" TargetMode="External" Type="http://schemas.openxmlformats.org/officeDocument/2006/relationships/hyperlink"/>
<Relationship Id="rId10" Target="https://www.staples.com/basyx-by-hon-bl-series-coffee-table-mahogany-16-h-x-42-w-x-20-d-next2017/product_768375" TargetMode="External" Type="http://schemas.openxmlformats.org/officeDocument/2006/relationships/hyperlink"/>
<Relationship Id="rId11" Target="https://www.staples.com/Simple-Designs-Incandescent-Mini-Table-Lamp-Set-White-LT2007-WHT-2PK/product_2677922" TargetMode="External" Type="http://schemas.openxmlformats.org/officeDocument/2006/relationships/hyperlink"/>
<Relationship Id="rId12" Target="http://www.dell.com/en-us/work/shop/servers-storage-and-networking/poweredge-t640-tower-server/spd/poweredge-t640/pe_t640_12442_a" TargetMode="External" Type="http://schemas.openxmlformats.org/officeDocument/2006/relationships/hyperlink"/>
<Relationship Id="rId13" Target="http://www.dell.com/en-us/work/shop/servers-storage-and-networking/poweredge-t640-tower-server/spd/poweredge-t640/pe_t640_12442_a" TargetMode="External" Type="http://schemas.openxmlformats.org/officeDocument/2006/relationships/hyperlink"/>
<Relationship Id="rId14" Target="https://www.newegg.com/Product/Product.aspx?Item=1B4-003A-00066" TargetMode="External" Type="http://schemas.openxmlformats.org/officeDocument/2006/relationships/hyperlink"/>
<Relationship Id="rId15" Target="http://www.dell.com/en-us/work/shop/desktop-and-all-in-one-pcs/precision-5820-tower/spd/precision-5820-workstation/xctopt5820us_2?view=configurations" TargetMode="External" Type="http://schemas.openxmlformats.org/officeDocument/2006/relationships/hyperlink"/>
<Relationship Id="rId16" Target="http://www.dell.com/en-us/work/shop/dell-23-monitor-e2318h/apd/210-ambm/monitors-monitor-accessories" TargetMode="External" Type="http://schemas.openxmlformats.org/officeDocument/2006/relationships/hyperlink"/>
<Relationship Id="rId17" Target="http://www.dell.com/en-us/work/shop/dell-multifunction-printer-e515dw/apd/210-aehk/printers-ink-toner" TargetMode="External" Type="http://schemas.openxmlformats.org/officeDocument/2006/relationships/hyperlink"/>
<Relationship Id="rId18" Target="http://www.dell.com/en-us/work/shop/dell-color-multifunction-smart-printer-s2825cdn/apd/210-afrv/printers-ink-toner" TargetMode="External" Type="http://schemas.openxmlformats.org/officeDocument/2006/relationships/hyperlink"/>
<Relationship Id="rId19" Target="http://www.dell.com/en-us/work/shop/dell-color-multifunction-smart-printer-s2825cdn/apd/210-afrv/printers-ink-toner" TargetMode="External" Type="http://schemas.openxmlformats.org/officeDocument/2006/relationships/hyperlink"/>
<Relationship Id="rId2" Target="https://www.staples.com/high-back-leather-manager-chair-with-chrome-base-cream-568-crm/product_24220055" TargetMode="External" Type="http://schemas.openxmlformats.org/officeDocument/2006/relationships/hyperlink"/>
<Relationship Id="rId20" Target="http://www.dell.com/en-us/work/shop/dell-multifunction-printer-e515dw/apd/210-aehk/printers-ink-toner" TargetMode="External" Type="http://schemas.openxmlformats.org/officeDocument/2006/relationships/hyperlink"/>
<Relationship Id="rId21" Target="http://www.dell.com/en-us/work/shop/dell-smart-multifunction-printer-s2815dn/apd/210-aeoo/printers-ink-toner" TargetMode="External" Type="http://schemas.openxmlformats.org/officeDocument/2006/relationships/hyperlink"/>
<Relationship Id="rId22" Target="https://copier1.com/product/ricoh-aficio-mp-3500/?gclid=Cj0KCQjwqM3VBRCwARIsAKcekb1JaMNKogui8jioK7-68thc_zCyuB9Xaefh33GyIn1Sm8myp8tdeAoaAvjmEALw_wcB" TargetMode="External" Type="http://schemas.openxmlformats.org/officeDocument/2006/relationships/hyperlink"/>
<Relationship Id="rId23" Target="file:///E:/Office%20Auto%20Recover%20Files/WD%20-%20easystore&#174;%204TB%20External%20USB%203.0%20Portable%20Hard%20Drive%20-%20Black" TargetMode="External" Type="http://schemas.openxmlformats.org/officeDocument/2006/relationships/hyperlink"/>
<Relationship Id="rId24" Target="https://www.acronis.com/en-us/business/backup/server/purchasing/" TargetMode="External" Type="http://schemas.openxmlformats.org/officeDocument/2006/relationships/hyperlink"/>
<Relationship Id="rId25" Target="https://www.acronis.com/en-us/personal/computer-backup/" TargetMode="External" Type="http://schemas.openxmlformats.org/officeDocument/2006/relationships/hyperlink"/>
<Relationship Id="rId26" Target="https://www.newegg.com/Product/Product.aspx?Item=9SIA25V6639618&amp;ignorebbr=1&amp;nm_mc=KNC-GoogleMKP-PC&amp;cm_mmc=KNC-GoogleMKP-PC-_-pla-_-Telephone+-+VoIP+%28Voice+Over+IP%29-_-9SIA25V6639618&amp;gclid=Cj0KCQjwy9LVBRDOARIsAGqoVnspXkuuzOYHd1ZtvNHPTdfuLO4SAEPaAHWm98Z2gjRFL14F1NWZU18aAqnvEALw_wcB&amp;gclsrc=aw.ds" TargetMode="External" Type="http://schemas.openxmlformats.org/officeDocument/2006/relationships/hyperlink"/>
<Relationship Id="rId27" Target="https://www.bestbuy.com/site/samsung-49-class-49-diag--led-2160p-smart-4k-ultra-hd-tv/6029000.p?skuId=6029000" TargetMode="External" Type="http://schemas.openxmlformats.org/officeDocument/2006/relationships/hyperlink"/>
<Relationship Id="rId28" Target="https://www.bestbuy.com/site/rocketfish-tilting-tv-wall-mount-for-most-32-70-tvs-black/9881868.p?skuId=9881868" TargetMode="External" Type="http://schemas.openxmlformats.org/officeDocument/2006/relationships/hyperlink"/>
<Relationship Id="rId29" Target="https://www.homedepot.com/p/Kidde-Pro-210-2-A-10-B-C-Fire-Extinguisher-Twin-Pack-21027303/301234401" TargetMode="External" Type="http://schemas.openxmlformats.org/officeDocument/2006/relationships/hyperlink"/>
<Relationship Id="rId3" Target="https://www.staples.com/OfficeSource+OS900+Traditional+144+Rectangular+Conference+Table+Mahogany/directory_OfficeSource%2520OS900%2520Traditional%2520144%2527'%2520Rectangular%2520Conference%2520Table%252C%2520Mahogany?" TargetMode="External" Type="http://schemas.openxmlformats.org/officeDocument/2006/relationships/hyperlink"/>
<Relationship Id="rId30" Target="https://www.bestbuy.com/site/scosche-universal-fire-extinguisher-boombottle-mount-2-pack/6006300.p?skuId=6006300" TargetMode="External" Type="http://schemas.openxmlformats.org/officeDocument/2006/relationships/hyperlink"/>
<Relationship Id="rId31" Target="https://www.bestbuy.com/site/lg-2-0-cu-ft-family-size-microwave-stainless-steel/5714905.p?skuId=5714905" TargetMode="External" Type="http://schemas.openxmlformats.org/officeDocument/2006/relationships/hyperlink"/>
<Relationship Id="rId32" Target="https://www.staples.com/kathy-ireland-Office-by-Bush-Business-Furniture-Bennington-5-Shelf-Bookcase-Harvest-Cherry-WC65515-03/product_2128473" TargetMode="External" Type="http://schemas.openxmlformats.org/officeDocument/2006/relationships/hyperlink"/>
<Relationship Id="rId33" Target="https://www.staples.com/Quartet-Matrix-Magnetic-Modular-Whiteboard-48-x-31-Silver-Aluminum-Frame-M4831/product_598509" TargetMode="External" Type="http://schemas.openxmlformats.org/officeDocument/2006/relationships/hyperlink"/>
<Relationship Id="rId34" Target="https://www.staples.com/Luxor-36-W-x-24-H-Magnetic-Wall-Mounted-Whiteboard-with-Aluminum-Frame-WB3624W/product_236735" TargetMode="External" Type="http://schemas.openxmlformats.org/officeDocument/2006/relationships/hyperlink"/>
<Relationship Id="rId35" Target="https://www.staples.com/Staples-6-sheet-cross-cut-shredder/product_2500895" TargetMode="External" Type="http://schemas.openxmlformats.org/officeDocument/2006/relationships/hyperlink"/>
<Relationship Id="rId36" Target="https://www.staples.com/Brighton-Professional-Wastebasket-7-gal-Black-22177-19210/product_124867" TargetMode="External" Type="http://schemas.openxmlformats.org/officeDocument/2006/relationships/hyperlink"/>
<Relationship Id="rId37" Target="https://www.staples.com/First-Aid-Only-10-Person-Small-First-Aid-Kit-Plastic-Case-with-Dividers-222-U/product_495566" TargetMode="External" Type="http://schemas.openxmlformats.org/officeDocument/2006/relationships/hyperlink"/>
<Relationship Id="rId38" Target="https://www.bestbuy.com/site/apc-surgearrest-11-outlet-surge-protector-black/5075000.p?skuId=5075000" TargetMode="External" Type="http://schemas.openxmlformats.org/officeDocument/2006/relationships/hyperlink"/>
<Relationship Id="rId39" Target="https://www.bestbuy.com/site/epson-powerlite-1781w-wxga-wireless-3lcd-projector-black/5713194.p?skuId=5713194" TargetMode="External" Type="http://schemas.openxmlformats.org/officeDocument/2006/relationships/hyperlink"/>
<Relationship Id="rId4" Target="https://www.staples.com/Flash-Furniture-LeatherSoft-Leather-Computer-and-Desk-Office-Chair-Adjustable-Arms-Black-GO930FBKLEAA/product_201043" TargetMode="External" Type="http://schemas.openxmlformats.org/officeDocument/2006/relationships/hyperlink"/>
<Relationship Id="rId40" Target="https://www.bestbuy.com/site/frigidaire-4-5-cu-ft-mini-fridge-stainless-steel/5316113.p?skuId=5316113" TargetMode="External" Type="http://schemas.openxmlformats.org/officeDocument/2006/relationships/hyperlink"/>
<Relationship Id="rId41" Target="http://www.quikshiptoner.com/catalog/mp-3500-toner3500.html?gclid=Cj0KCQjwy9LVBRDOARIsAGqoVns83n5JElmDnoNed1KfApOCdnSrVTJILZeWscEBuDoOnWWqauVI2WQaAunAEALw_wcB&amp;utm_source=googlepla&amp;utm_medium=cpc&amp;utm_campaign=Relevant_Product_Ads&amp;kid=pla:google:Relevant_Product_Ads&amp;s_kwcid=AL!4678!3!41150698375!!!g!!&amp;ef_id=WqMWWAAAAHhEKBPK:20180323172002:s" TargetMode="External" Type="http://schemas.openxmlformats.org/officeDocument/2006/relationships/hyperlink"/>
<Relationship Id="rId42" Target="http://shop.knowbrainer.com/store/pc/viewPrd.asp?idproduct=664&amp;idcategory=95" TargetMode="External" Type="http://schemas.openxmlformats.org/officeDocument/2006/relationships/hyperlink"/>
<Relationship Id="rId43" Target="http://shop.knowbrainer.com/store/pc/viewPrd.asp?idproduct=517&amp;adminPreview=1" TargetMode="External" Type="http://schemas.openxmlformats.org/officeDocument/2006/relationships/hyperlink"/>
<Relationship Id="rId44" Target="https://shop.knowbrainer.com/store/pc/viewPrd.asp?idproduct=586" TargetMode="External" Type="http://schemas.openxmlformats.org/officeDocument/2006/relationships/hyperlink"/>
<Relationship Id="rId45" Target="https://store.hp.com/us/en/pdp/hp-spectre-x360-13-ae052nr?jumpid=ma_2017-spectre-family~hpspectrex360~6~sto~2LV00UA%23ABA~HP_Spectre_x360_Convertible_Laptop_-_13-ae052nr" TargetMode="External" Type="http://schemas.openxmlformats.org/officeDocument/2006/relationships/hyperlink"/>
<Relationship Id="rId46" Target="https://www.cdw.com/product/Windows-10-Pro-license/3797922?cm_cat=google&amp;cm_ite=3797922&amp;cm_pla=NA-NA-Microsoft_SW&amp;cm_ven=acquirgy&amp;ef_id=WqMWWAAAAHhEKBPK:20180323205724:s&amp;gclid=Cj0KCQjwy9LVBRDOARIsAGqoVntQb2qZYC1xM9NbZbfn4pgPenIe2vjh2HYy4I1fvso1is96hezu5HYaAt5AEALw_wcB&amp;s_kwcid=AL!4223!3!213653800755!b!!g!!windows%2010%20pro%20license" TargetMode="External" Type="http://schemas.openxmlformats.org/officeDocument/2006/relationships/hyperlink"/>
<Relationship Id="rId47" Target="http://www.dell.com/en-us/work/shop/accessories/apd/a0471268?cid=302824&amp;st=&amp;gclid=Cj0KCQjwy9LVBRDOARIsAGqoVntP1xDg3_j4El3zEW6ZOGtveCj5cgf5YZzZfreBsw5iXi0ve1_iHwQaAmc_EALw_wcB&amp;lid=5758064&amp;VEN1=s2MrzkrqM,112781467989,901q5c14135,c,,A0471268&amp;VEN2=,&amp;dgc=st&amp;dgseg=so&amp;acd=12309152537501410&amp;VEN3=810504305094045540" TargetMode="External" Type="http://schemas.openxmlformats.org/officeDocument/2006/relationships/hyperlink"/>
<Relationship Id="rId48" Target="https://promos.mcafee.com/offer.aspx?id=1515288&amp;cid=234149&amp;clickid=3kTxfH3NTQXeV67SF616N0GgUkjzN9Spo0IFR80&amp;pir=1" TargetMode="External" Type="http://schemas.openxmlformats.org/officeDocument/2006/relationships/hyperlink"/>
<Relationship Id="rId49" Target="https://promos.mcafee.com/offer.aspx?id=1515288&amp;cid=234149&amp;clickid=3kTxfH3NTQXeV67SF616N0GgUkjzN9Spo0IFR80&amp;pir=1" TargetMode="External" Type="http://schemas.openxmlformats.org/officeDocument/2006/relationships/hyperlink"/>
<Relationship Id="rId5" Target="https://www.staples.com/kathy+ireland+Office+by+Bush+Business+Furniture+Bennington+L+Shaped+Desk+Harvest+Cherry/directory_kathy%2520ireland%25C2%25AE%2520Office%2520by%2520Bush%2520Business%2520Furniture%2520Bennington%2520L%2520Shaped%2520Desk%252C%2520Harvest%2520Cherry?" TargetMode="External" Type="http://schemas.openxmlformats.org/officeDocument/2006/relationships/hyperlink"/>
<Relationship Id="rId50" Target="https://www.logitech.com/en-us/product/mx-anywhere-2s-flow?crid=7" TargetMode="External" Type="http://schemas.openxmlformats.org/officeDocument/2006/relationships/hyperlink"/>
<Relationship Id="rId51" Target="https://www.amazon.com/Kensington-K64560US-ComboSaver-Portable-Notebook/dp/B001911ZRQ/ref=pd_cp_e_pw_4?tag=pcworld02-20" TargetMode="External" Type="http://schemas.openxmlformats.org/officeDocument/2006/relationships/hyperlink"/>
<Relationship Id="rId52" Target="http://www.microcenter.com/product/467931/My_Passport_4TB_5,400_RPM_USB_30_Hard_Drive_-_Red" TargetMode="External" Type="http://schemas.openxmlformats.org/officeDocument/2006/relationships/hyperlink"/>
<Relationship Id="rId53" Target="http://www.microcenter.com/product/456024/16GB_Ultra_Plus_SDHC_Class_10_-_UHS-1_Flash_Memory_Card" TargetMode="External" Type="http://schemas.openxmlformats.org/officeDocument/2006/relationships/hyperlink"/>
<Relationship Id="rId54" Target="http://www.microcenter.com/product/485519/CAT_6_Network_Cable_7_ft_5_Pack_-_White" TargetMode="External" Type="http://schemas.openxmlformats.org/officeDocument/2006/relationships/hyperlink"/>
<Relationship Id="rId55" Target="http://www.microcenter.com/product/325882/Notebook_Chill_Mat_with_Dual_Fans_Dark_Gray" TargetMode="External" Type="http://schemas.openxmlformats.org/officeDocument/2006/relationships/hyperlink"/>
<Relationship Id="rId56" Target="http://www.microcenter.com/product/469167/OfficeJet_250_Mobile_All-in-One_Printer" TargetMode="External" Type="http://schemas.openxmlformats.org/officeDocument/2006/relationships/hyperlink"/>
<Relationship Id="rId57" Target="https://www.consumerreports.org/products/drip-coffee-maker/cuisinart-perfectemp-dcc-3200-387328/overview/" TargetMode="External" Type="http://schemas.openxmlformats.org/officeDocument/2006/relationships/hyperlink"/>
<Relationship Id="rId58" Target="https://www.pielframa.com/en/cases/iphone-8-plus/classic-magnetic" TargetMode="External" Type="http://schemas.openxmlformats.org/officeDocument/2006/relationships/hyperlink"/>
<Relationship Id="rId59" Target="https://www.att.com/plans/unlimited-data-plans.html" TargetMode="External" Type="http://schemas.openxmlformats.org/officeDocument/2006/relationships/hyperlink"/>
<Relationship Id="rId6" Target="https://www.staples.com/Staples-4-Drawer-Letter-Size-Vertical-File-Cabinet-Black-26-5-Inch/product_495795" TargetMode="External" Type="http://schemas.openxmlformats.org/officeDocument/2006/relationships/hyperlink"/>
<Relationship Id="rId60" Target="https://products.office.com/en-us/business/office-365-business-premium" TargetMode="External" Type="http://schemas.openxmlformats.org/officeDocument/2006/relationships/hyperlink"/>
<Relationship Id="rId61" Target="https://products.office.com/en-us/business/office-365-business-premium" TargetMode="External" Type="http://schemas.openxmlformats.org/officeDocument/2006/relationships/hyperlink"/>
<Relationship Id="rId62" Target="../printerSettings/printerSettings4.bin" Type="http://schemas.openxmlformats.org/officeDocument/2006/relationships/printerSettings"/>
<Relationship Id="rId63" Target="../drawings/vmlDrawing2.vml" Type="http://schemas.openxmlformats.org/officeDocument/2006/relationships/vmlDrawing"/>
<Relationship Id="rId64" Target="../comments2.xml" Type="http://schemas.openxmlformats.org/officeDocument/2006/relationships/comments"/>
<Relationship Id="rId7" Target="https://www.staples.com/Staples-4-Drawer-Letter-Size-Vertical-File-Cabinet-Putty-26-5-Inch/product_470383" TargetMode="External" Type="http://schemas.openxmlformats.org/officeDocument/2006/relationships/hyperlink"/>
<Relationship Id="rId8" Target="https://www.staples.com/Staples-46-x-60-Flat-Pile-Carpet-Chair-Mat-Rectangular/product_567300" TargetMode="External" Type="http://schemas.openxmlformats.org/officeDocument/2006/relationships/hyperlink"/>
<Relationship Id="rId9" Target="https://www.staples.com/Alera-Reception-Lounge-Series-Guest-Chair-Cherry-Black/product_ALERL4319C" TargetMode="External" Type="http://schemas.openxmlformats.org/officeDocument/2006/relationships/hyperlink"/>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http://www.teacherportal.com/salary/Alabama-teacher-salary" TargetMode="External" Type="http://schemas.openxmlformats.org/officeDocument/2006/relationships/hyperlink"/>
<Relationship Id="rId10" Target="http://www.teacherportal.com/salary/Georgia-teacher-salary" TargetMode="External" Type="http://schemas.openxmlformats.org/officeDocument/2006/relationships/hyperlink"/>
<Relationship Id="rId11" Target="http://www.teacherportal.com/salary/Hawaii-teacher-salary" TargetMode="External" Type="http://schemas.openxmlformats.org/officeDocument/2006/relationships/hyperlink"/>
<Relationship Id="rId12" Target="http://www.teacherportal.com/salary/Idaho-teacher-salary" TargetMode="External" Type="http://schemas.openxmlformats.org/officeDocument/2006/relationships/hyperlink"/>
<Relationship Id="rId13" Target="http://www.teacherportal.com/salary/Illinois-teacher-salary" TargetMode="External" Type="http://schemas.openxmlformats.org/officeDocument/2006/relationships/hyperlink"/>
<Relationship Id="rId14" Target="http://www.teacherportal.com/salary/Indiana-teacher-salary" TargetMode="External" Type="http://schemas.openxmlformats.org/officeDocument/2006/relationships/hyperlink"/>
<Relationship Id="rId15" Target="http://www.teacherportal.com/salary/Iowa-teacher-salary" TargetMode="External" Type="http://schemas.openxmlformats.org/officeDocument/2006/relationships/hyperlink"/>
<Relationship Id="rId16" Target="http://www.teacherportal.com/salary/Kansas-teacher-salary" TargetMode="External" Type="http://schemas.openxmlformats.org/officeDocument/2006/relationships/hyperlink"/>
<Relationship Id="rId17" Target="http://www.teacherportal.com/salary/Kentucky-teacher-salary" TargetMode="External" Type="http://schemas.openxmlformats.org/officeDocument/2006/relationships/hyperlink"/>
<Relationship Id="rId18" Target="http://www.teacherportal.com/salary/Louisiana-teacher-salary" TargetMode="External" Type="http://schemas.openxmlformats.org/officeDocument/2006/relationships/hyperlink"/>
<Relationship Id="rId19" Target="http://www.teacherportal.com/salary/Maine-teacher-salary" TargetMode="External" Type="http://schemas.openxmlformats.org/officeDocument/2006/relationships/hyperlink"/>
<Relationship Id="rId2" Target="http://www.teacherportal.com/salary/Alaska-teacher-salary" TargetMode="External" Type="http://schemas.openxmlformats.org/officeDocument/2006/relationships/hyperlink"/>
<Relationship Id="rId20" Target="http://www.teacherportal.com/salary/Maryland-teacher-salary" TargetMode="External" Type="http://schemas.openxmlformats.org/officeDocument/2006/relationships/hyperlink"/>
<Relationship Id="rId21" Target="http://www.teacherportal.com/salary/Massachusetts-teacher-salary" TargetMode="External" Type="http://schemas.openxmlformats.org/officeDocument/2006/relationships/hyperlink"/>
<Relationship Id="rId22" Target="http://www.teacherportal.com/salary/Michigan-teacher-salary" TargetMode="External" Type="http://schemas.openxmlformats.org/officeDocument/2006/relationships/hyperlink"/>
<Relationship Id="rId23" Target="http://www.teacherportal.com/salary/Minnesota-teacher-salary" TargetMode="External" Type="http://schemas.openxmlformats.org/officeDocument/2006/relationships/hyperlink"/>
<Relationship Id="rId24" Target="http://www.teacherportal.com/salary/Mississippi-teacher-salary" TargetMode="External" Type="http://schemas.openxmlformats.org/officeDocument/2006/relationships/hyperlink"/>
<Relationship Id="rId25" Target="http://www.teacherportal.com/salary/Missouri-teacher-salary" TargetMode="External" Type="http://schemas.openxmlformats.org/officeDocument/2006/relationships/hyperlink"/>
<Relationship Id="rId26" Target="http://www.teacherportal.com/salary/Montana-teacher-salary" TargetMode="External" Type="http://schemas.openxmlformats.org/officeDocument/2006/relationships/hyperlink"/>
<Relationship Id="rId27" Target="http://www.teacherportal.com/salary/Nebraska-teacher-salary" TargetMode="External" Type="http://schemas.openxmlformats.org/officeDocument/2006/relationships/hyperlink"/>
<Relationship Id="rId28" Target="http://www.teacherportal.com/salary/Nevada-teacher-salary" TargetMode="External" Type="http://schemas.openxmlformats.org/officeDocument/2006/relationships/hyperlink"/>
<Relationship Id="rId29" Target="http://www.teacherportal.com/salary/New-Hampshire-teacher-salary" TargetMode="External" Type="http://schemas.openxmlformats.org/officeDocument/2006/relationships/hyperlink"/>
<Relationship Id="rId3" Target="http://www.teacherportal.com/salary/Arizona-teacher-salary" TargetMode="External" Type="http://schemas.openxmlformats.org/officeDocument/2006/relationships/hyperlink"/>
<Relationship Id="rId30" Target="http://www.teacherportal.com/salary/New-Jersey-teacher-salary" TargetMode="External" Type="http://schemas.openxmlformats.org/officeDocument/2006/relationships/hyperlink"/>
<Relationship Id="rId31" Target="http://www.teacherportal.com/salary/New-Mexico-teacher-salary" TargetMode="External" Type="http://schemas.openxmlformats.org/officeDocument/2006/relationships/hyperlink"/>
<Relationship Id="rId32" Target="http://www.teacherportal.com/salary/New-York-teacher-salary" TargetMode="External" Type="http://schemas.openxmlformats.org/officeDocument/2006/relationships/hyperlink"/>
<Relationship Id="rId33" Target="http://www.teacherportal.com/salary/North-Carolina-teacher-salary" TargetMode="External" Type="http://schemas.openxmlformats.org/officeDocument/2006/relationships/hyperlink"/>
<Relationship Id="rId34" Target="http://www.teacherportal.com/salary/North-Dakota-teacher-salary" TargetMode="External" Type="http://schemas.openxmlformats.org/officeDocument/2006/relationships/hyperlink"/>
<Relationship Id="rId35" Target="http://www.teacherportal.com/salary/Ohio-teacher-salary" TargetMode="External" Type="http://schemas.openxmlformats.org/officeDocument/2006/relationships/hyperlink"/>
<Relationship Id="rId36" Target="http://www.teacherportal.com/salary/Oklahoma-teacher-salary" TargetMode="External" Type="http://schemas.openxmlformats.org/officeDocument/2006/relationships/hyperlink"/>
<Relationship Id="rId37" Target="http://www.teacherportal.com/salary/Oregon-teacher-salary" TargetMode="External" Type="http://schemas.openxmlformats.org/officeDocument/2006/relationships/hyperlink"/>
<Relationship Id="rId38" Target="http://www.teacherportal.com/salary/Pennsylvania-teacher-salary" TargetMode="External" Type="http://schemas.openxmlformats.org/officeDocument/2006/relationships/hyperlink"/>
<Relationship Id="rId39" Target="http://www.teacherportal.com/salary/Rhode-Island-teacher-salary" TargetMode="External" Type="http://schemas.openxmlformats.org/officeDocument/2006/relationships/hyperlink"/>
<Relationship Id="rId4" Target="http://www.teacherportal.com/salary/Arkansas-teacher-salary" TargetMode="External" Type="http://schemas.openxmlformats.org/officeDocument/2006/relationships/hyperlink"/>
<Relationship Id="rId40" Target="http://www.teacherportal.com/salary/South-Carolina-teacher-salary" TargetMode="External" Type="http://schemas.openxmlformats.org/officeDocument/2006/relationships/hyperlink"/>
<Relationship Id="rId41" Target="http://www.teacherportal.com/salary/South-Dakota-teacher-salary" TargetMode="External" Type="http://schemas.openxmlformats.org/officeDocument/2006/relationships/hyperlink"/>
<Relationship Id="rId42" Target="http://www.teacherportal.com/salary/Tennessee-teacher-salary" TargetMode="External" Type="http://schemas.openxmlformats.org/officeDocument/2006/relationships/hyperlink"/>
<Relationship Id="rId43" Target="http://www.teacherportal.com/salary/Texas-teacher-salary" TargetMode="External" Type="http://schemas.openxmlformats.org/officeDocument/2006/relationships/hyperlink"/>
<Relationship Id="rId44" Target="http://www.teacherportal.com/salary/Utah-teacher-salary" TargetMode="External" Type="http://schemas.openxmlformats.org/officeDocument/2006/relationships/hyperlink"/>
<Relationship Id="rId45" Target="http://www.teacherportal.com/salary/Vermont-teacher-salary" TargetMode="External" Type="http://schemas.openxmlformats.org/officeDocument/2006/relationships/hyperlink"/>
<Relationship Id="rId46" Target="http://www.teacherportal.com/salary/Virginia-teacher-salary" TargetMode="External" Type="http://schemas.openxmlformats.org/officeDocument/2006/relationships/hyperlink"/>
<Relationship Id="rId47" Target="http://www.teacherportal.com/salary/Washington-teacher-salary" TargetMode="External" Type="http://schemas.openxmlformats.org/officeDocument/2006/relationships/hyperlink"/>
<Relationship Id="rId48" Target="http://www.teacherportal.com/salary/West-Virginia-teacher-salary" TargetMode="External" Type="http://schemas.openxmlformats.org/officeDocument/2006/relationships/hyperlink"/>
<Relationship Id="rId49" Target="http://www.teacherportal.com/salary/Wisconsin-teacher-salary" TargetMode="External" Type="http://schemas.openxmlformats.org/officeDocument/2006/relationships/hyperlink"/>
<Relationship Id="rId5" Target="http://www.teacherportal.com/salary/California-teacher-salary" TargetMode="External" Type="http://schemas.openxmlformats.org/officeDocument/2006/relationships/hyperlink"/>
<Relationship Id="rId50" Target="http://www.teacherportal.com/salary/Wyoming-teacher-salary" TargetMode="External" Type="http://schemas.openxmlformats.org/officeDocument/2006/relationships/hyperlink"/>
<Relationship Id="rId51" Target="https://www.navy.com/joining/ways-to-join/commissioned-officers.html" TargetMode="External" Type="http://schemas.openxmlformats.org/officeDocument/2006/relationships/hyperlink"/>
<Relationship Id="rId52" Target="http://www.payscale.com/research/US/Industry=Advertising_Agency/Salary" TargetMode="External" Type="http://schemas.openxmlformats.org/officeDocument/2006/relationships/hyperlink"/>
<Relationship Id="rId53" Target="http://www.payscale.com/research/US/Industry=Advertising_Agency/Hourly_Rate" TargetMode="External" Type="http://schemas.openxmlformats.org/officeDocument/2006/relationships/hyperlink"/>
<Relationship Id="rId54" Target="http://www.payscale.com/research/US/Industry=Advertising_Agency/Bonus" TargetMode="External" Type="http://schemas.openxmlformats.org/officeDocument/2006/relationships/hyperlink"/>
<Relationship Id="rId55" Target="http://www.payscale.com/research/US/Industry=Advertising_Agency/Tallies" TargetMode="External" Type="http://schemas.openxmlformats.org/officeDocument/2006/relationships/hyperlink"/>
<Relationship Id="rId56" Target="javascript:void(0)" TargetMode="External" Type="http://schemas.openxmlformats.org/officeDocument/2006/relationships/hyperlink"/>
<Relationship Id="rId57" Target="javascript:void(0)" TargetMode="External" Type="http://schemas.openxmlformats.org/officeDocument/2006/relationships/hyperlink"/>
<Relationship Id="rId58" Target="javascript:void(0)" TargetMode="External" Type="http://schemas.openxmlformats.org/officeDocument/2006/relationships/hyperlink"/>
<Relationship Id="rId59" Target="http://www.payscale.com/research/US/Industry=Advertising_Agency/Salary/by_Employer" TargetMode="External" Type="http://schemas.openxmlformats.org/officeDocument/2006/relationships/hyperlink"/>
<Relationship Id="rId6" Target="http://www.teacherportal.com/salary/Colorado-teacher-salary" TargetMode="External" Type="http://schemas.openxmlformats.org/officeDocument/2006/relationships/hyperlink"/>
<Relationship Id="rId60" Target="javascript:void(0)" TargetMode="External" Type="http://schemas.openxmlformats.org/officeDocument/2006/relationships/hyperlink"/>
<Relationship Id="rId61" Target="javascript:void(0)" TargetMode="External" Type="http://schemas.openxmlformats.org/officeDocument/2006/relationships/hyperlink"/>
<Relationship Id="rId62" Target="javascript:void(0)" TargetMode="External" Type="http://schemas.openxmlformats.org/officeDocument/2006/relationships/hyperlink"/>
<Relationship Id="rId63" Target="javascript:void(0)" TargetMode="External" Type="http://schemas.openxmlformats.org/officeDocument/2006/relationships/hyperlink"/>
<Relationship Id="rId64" Target="http://www.payscale.com/research/US/Years_Experience=Less_than_1_year/Salary" TargetMode="External" Type="http://schemas.openxmlformats.org/officeDocument/2006/relationships/hyperlink"/>
<Relationship Id="rId65" Target="http://www.payscale.com/research/US/Years_Experience=1-4_years/Salary" TargetMode="External" Type="http://schemas.openxmlformats.org/officeDocument/2006/relationships/hyperlink"/>
<Relationship Id="rId66" Target="http://www.payscale.com/research/US/Years_Experience=5-9_years/Salary" TargetMode="External" Type="http://schemas.openxmlformats.org/officeDocument/2006/relationships/hyperlink"/>
<Relationship Id="rId67" Target="http://www.payscale.com/research/US/Years_Experience=10-19_years/Salary" TargetMode="External" Type="http://schemas.openxmlformats.org/officeDocument/2006/relationships/hyperlink"/>
<Relationship Id="rId68" Target="http://www.payscale.com/research/US/Years_Experience=20_years_or_more/Salary" TargetMode="External" Type="http://schemas.openxmlformats.org/officeDocument/2006/relationships/hyperlink"/>
<Relationship Id="rId69" Target="https://www.navy.com/joining/benefits/pay.html" TargetMode="External" Type="http://schemas.openxmlformats.org/officeDocument/2006/relationships/hyperlink"/>
<Relationship Id="rId7" Target="http://www.teacherportal.com/salary/Connecticut-teacher-salary" TargetMode="External" Type="http://schemas.openxmlformats.org/officeDocument/2006/relationships/hyperlink"/>
<Relationship Id="rId70" Target="http://www.payscale.com/research/US/Industry=Advertising_Agency/Salary" TargetMode="External" Type="http://schemas.openxmlformats.org/officeDocument/2006/relationships/hyperlink"/>
<Relationship Id="rId71" Target="https://www.glassdoor.com/Overview/Working-at-US-Census-Bureau-EI_IE33473.11,27.htm" TargetMode="External" Type="http://schemas.openxmlformats.org/officeDocument/2006/relationships/hyperlink"/>
<Relationship Id="rId72" Target="https://online.drexel.edu/online-degrees/nursing-degrees/nursing-salary-guide/index.aspx" TargetMode="External" Type="http://schemas.openxmlformats.org/officeDocument/2006/relationships/hyperlink"/>
<Relationship Id="rId73" Target="../printerSettings/printerSettings6.bin" Type="http://schemas.openxmlformats.org/officeDocument/2006/relationships/printerSettings"/>
<Relationship Id="rId74" Target="../drawings/drawing1.xml" Type="http://schemas.openxmlformats.org/officeDocument/2006/relationships/drawing"/>
<Relationship Id="rId8" Target="http://www.teacherportal.com/salary/Delaware-teacher-salary" TargetMode="External" Type="http://schemas.openxmlformats.org/officeDocument/2006/relationships/hyperlink"/>
<Relationship Id="rId9" Target="http://www.teacherportal.com/salary/Florida-teacher-salary" TargetMode="External" Type="http://schemas.openxmlformats.org/officeDocument/2006/relationships/hyperlink"/>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workbookViewId="0">
      <selection sqref="A1:B1"/>
    </sheetView>
  </sheetViews>
  <sheetFormatPr defaultColWidth="16.8984375" defaultRowHeight="24" customHeight="1" x14ac:dyDescent="0.4"/>
  <cols>
    <col min="1" max="1" width="34.3984375" style="3" customWidth="1"/>
    <col min="2" max="2" width="132.69921875" style="4" customWidth="1"/>
    <col min="3" max="3" width="105.69921875" style="3" customWidth="1"/>
    <col min="4" max="16384" width="16.8984375" style="3"/>
  </cols>
  <sheetData>
    <row r="1" spans="1:3" s="1" customFormat="1" ht="48" customHeight="1" thickTop="1" x14ac:dyDescent="0.4">
      <c r="A1" s="393" t="s">
        <v>147</v>
      </c>
      <c r="B1" s="394"/>
      <c r="C1" s="94" t="s">
        <v>148</v>
      </c>
    </row>
    <row r="2" spans="1:3" s="2" customFormat="1" ht="36" customHeight="1" x14ac:dyDescent="0.4">
      <c r="A2" s="395" t="s">
        <v>0</v>
      </c>
      <c r="B2" s="396" t="s">
        <v>1</v>
      </c>
      <c r="C2" s="391"/>
    </row>
    <row r="3" spans="1:3" ht="24" customHeight="1" x14ac:dyDescent="0.4">
      <c r="A3" s="397" t="s">
        <v>287</v>
      </c>
      <c r="B3" s="399" t="str">
        <f>CONCATENATE('Initial Operating Budget'!A1)</f>
        <v>Estimated Initial Operating Budget - First Year Administrative &amp; Field Salaries; Field Travel &amp; Office Expenses; Starup Budget</v>
      </c>
      <c r="C3" s="392"/>
    </row>
    <row r="4" spans="1:3" ht="24" customHeight="1" x14ac:dyDescent="0.4">
      <c r="A4" s="397" t="s">
        <v>135</v>
      </c>
      <c r="B4" s="399" t="str">
        <f>'Climate Change Liaison Expenses'!A1</f>
        <v>Estimated Annual Cost per Liaison (Salaries &amp; Travel Expenses )</v>
      </c>
      <c r="C4" s="392"/>
    </row>
    <row r="5" spans="1:3" ht="24" customHeight="1" x14ac:dyDescent="0.4">
      <c r="A5" s="397" t="s">
        <v>276</v>
      </c>
      <c r="B5" s="399" t="str">
        <f>'Estimated Startup Costs'!B1</f>
        <v>Estimated Office &amp; Field Startup Costs</v>
      </c>
      <c r="C5" s="392"/>
    </row>
    <row r="6" spans="1:3" ht="24" customHeight="1" x14ac:dyDescent="0.4">
      <c r="A6" s="400" t="s">
        <v>140</v>
      </c>
      <c r="B6" s="399" t="s">
        <v>150</v>
      </c>
      <c r="C6" s="392"/>
    </row>
    <row r="7" spans="1:3" ht="24" customHeight="1" x14ac:dyDescent="0.4">
      <c r="A7" s="397" t="s">
        <v>141</v>
      </c>
      <c r="B7" s="399" t="str">
        <f>'Liaison Salary Research'!A1</f>
        <v>Liaison Salary Research</v>
      </c>
      <c r="C7" s="392"/>
    </row>
    <row r="8" spans="1:3" ht="24" customHeight="1" x14ac:dyDescent="0.4">
      <c r="A8" s="401" t="s">
        <v>338</v>
      </c>
      <c r="B8" s="402"/>
      <c r="C8" s="392"/>
    </row>
    <row r="9" spans="1:3" ht="24" customHeight="1" x14ac:dyDescent="0.4">
      <c r="A9" s="397" t="s">
        <v>322</v>
      </c>
      <c r="B9" s="398" t="str">
        <f>'Renewable-Sustainable Basics'!A1</f>
        <v>Choosing &amp; Installing of Renewable/Sustainable Technologies</v>
      </c>
      <c r="C9" s="392"/>
    </row>
    <row r="10" spans="1:3" ht="24" customHeight="1" x14ac:dyDescent="0.4">
      <c r="A10" s="397" t="s">
        <v>319</v>
      </c>
      <c r="B10" s="398" t="str">
        <f>'Fundamentals of Fundraising'!A1</f>
        <v>Fundamentals of Fundraising - The Art of Closing the Fundraising Ask</v>
      </c>
      <c r="C10" s="392"/>
    </row>
    <row r="11" spans="1:3" ht="24" customHeight="1" x14ac:dyDescent="0.4">
      <c r="A11" s="397" t="s">
        <v>320</v>
      </c>
      <c r="B11" s="398" t="str">
        <f>'Media &amp; Public Relations'!A1</f>
        <v>Media (Communications with the Media) &amp; Public Relations (Strategic Communications with Communities)</v>
      </c>
      <c r="C11" s="392"/>
    </row>
    <row r="12" spans="1:3" ht="24" customHeight="1" x14ac:dyDescent="0.4">
      <c r="A12" s="397" t="s">
        <v>331</v>
      </c>
      <c r="B12" s="398" t="str">
        <f>'Non-Profits &amp; Effective Teams'!A1</f>
        <v>Non-profit Organizations; Building &amp; Managing Effective Teams</v>
      </c>
      <c r="C12" s="392"/>
    </row>
    <row r="13" spans="1:3" ht="24" customHeight="1" x14ac:dyDescent="0.4">
      <c r="A13" s="397" t="s">
        <v>332</v>
      </c>
      <c r="B13" s="398" t="str">
        <f>'Tax Benefits of Giving'!A1</f>
        <v>Federal &amp; State Tax Benefits of Giving</v>
      </c>
      <c r="C13" s="392"/>
    </row>
    <row r="14" spans="1:3" ht="24" customHeight="1" x14ac:dyDescent="0.4">
      <c r="A14" s="397" t="s">
        <v>334</v>
      </c>
      <c r="B14" s="398" t="str">
        <f>'Internet Broadcasts &amp; HD Video'!A1</f>
        <v>Live Webcasting, Podcasts &amp; HD Video Conferencing</v>
      </c>
      <c r="C14" s="392"/>
    </row>
    <row r="15" spans="1:3" ht="24" customHeight="1" x14ac:dyDescent="0.4">
      <c r="A15" s="397" t="s">
        <v>336</v>
      </c>
      <c r="B15" s="398" t="str">
        <f>'Advanced Office 365 Training'!A1</f>
        <v>Advanced Training for Outlook, Word, Excel, PowerPoint, OneNote, Access &amp; Publisher</v>
      </c>
      <c r="C15" s="392"/>
    </row>
    <row r="16" spans="1:3" ht="24" customHeight="1" x14ac:dyDescent="0.4">
      <c r="A16" s="397"/>
      <c r="B16" s="399"/>
      <c r="C16" s="392"/>
    </row>
    <row r="17" spans="1:3" ht="24" customHeight="1" x14ac:dyDescent="0.4">
      <c r="A17" s="397"/>
      <c r="B17" s="399"/>
      <c r="C17" s="392"/>
    </row>
    <row r="18" spans="1:3" ht="24" customHeight="1" x14ac:dyDescent="0.4">
      <c r="A18" s="397"/>
      <c r="B18" s="403"/>
      <c r="C18" s="392"/>
    </row>
    <row r="19" spans="1:3" ht="24" customHeight="1" x14ac:dyDescent="0.4">
      <c r="A19" s="397"/>
      <c r="B19" s="399"/>
      <c r="C19" s="392"/>
    </row>
    <row r="20" spans="1:3" ht="24" customHeight="1" x14ac:dyDescent="0.4">
      <c r="A20" s="397"/>
      <c r="B20" s="399"/>
      <c r="C20" s="392"/>
    </row>
    <row r="21" spans="1:3" ht="24" customHeight="1" x14ac:dyDescent="0.4">
      <c r="A21" s="397"/>
      <c r="B21" s="399"/>
      <c r="C21" s="392"/>
    </row>
    <row r="22" spans="1:3" ht="24" customHeight="1" x14ac:dyDescent="0.4">
      <c r="A22" s="397"/>
      <c r="B22" s="399"/>
      <c r="C22" s="392"/>
    </row>
    <row r="23" spans="1:3" ht="24" customHeight="1" x14ac:dyDescent="0.4">
      <c r="A23" s="397"/>
      <c r="B23" s="399"/>
      <c r="C23" s="392"/>
    </row>
    <row r="24" spans="1:3" ht="24" customHeight="1" x14ac:dyDescent="0.4">
      <c r="A24" s="397"/>
      <c r="B24" s="399"/>
      <c r="C24" s="392"/>
    </row>
    <row r="25" spans="1:3" ht="24" customHeight="1" x14ac:dyDescent="0.4">
      <c r="A25" s="397"/>
      <c r="B25" s="399"/>
      <c r="C25" s="392"/>
    </row>
    <row r="26" spans="1:3" ht="24" customHeight="1" x14ac:dyDescent="0.4">
      <c r="A26" s="397"/>
      <c r="B26" s="399"/>
      <c r="C26" s="392"/>
    </row>
    <row r="27" spans="1:3" s="407" customFormat="1" ht="24" customHeight="1" thickBot="1" x14ac:dyDescent="0.45">
      <c r="A27" s="404" t="s">
        <v>361</v>
      </c>
      <c r="B27" s="405"/>
      <c r="C27" s="406"/>
    </row>
    <row r="28" spans="1:3" ht="24" customHeight="1" thickTop="1" x14ac:dyDescent="0.4"/>
  </sheetData>
  <mergeCells count="3">
    <mergeCell ref="A1:B1"/>
    <mergeCell ref="A8:B8"/>
    <mergeCell ref="A27:B2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9B69-7686-46F3-AE2C-495B50A92FE6}">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330</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7588-BCDD-41CE-9AD9-0E325D118C3F}">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333</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C2519-B8E7-4BCF-80A1-3DEBE53BE72A}">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335</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714B-30A7-4431-A226-B75E9B58243A}">
  <dimension ref="A1:D22"/>
  <sheetViews>
    <sheetView workbookViewId="0">
      <selection activeCell="B22" sqref="B22"/>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337</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sheetData>
  <mergeCells count="1">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4670-3699-49F7-BD9D-D88F68B495FA}">
  <dimension ref="A1:J79"/>
  <sheetViews>
    <sheetView zoomScale="90" zoomScaleNormal="90" workbookViewId="0">
      <selection sqref="A1:G1"/>
    </sheetView>
  </sheetViews>
  <sheetFormatPr defaultColWidth="18.59765625" defaultRowHeight="18" customHeight="1" x14ac:dyDescent="0.4"/>
  <cols>
    <col min="1" max="1" width="75.59765625" style="42" customWidth="1"/>
    <col min="2" max="2" width="12.69921875" style="44" customWidth="1"/>
    <col min="3" max="3" width="18.69921875" style="8" customWidth="1"/>
    <col min="4" max="4" width="18.69921875" style="42" customWidth="1"/>
    <col min="5" max="5" width="18.59765625" style="42"/>
    <col min="6" max="16384" width="18.59765625" style="40"/>
  </cols>
  <sheetData>
    <row r="1" spans="1:10" ht="36" customHeight="1" thickTop="1" x14ac:dyDescent="0.4">
      <c r="A1" s="282" t="s">
        <v>340</v>
      </c>
      <c r="B1" s="283"/>
      <c r="C1" s="283"/>
      <c r="D1" s="283"/>
      <c r="E1" s="283"/>
      <c r="F1" s="283"/>
      <c r="G1" s="284"/>
    </row>
    <row r="2" spans="1:10" s="118" customFormat="1" ht="36" customHeight="1" x14ac:dyDescent="0.4">
      <c r="A2" s="290" t="s">
        <v>130</v>
      </c>
      <c r="B2" s="291"/>
      <c r="C2" s="291"/>
      <c r="D2" s="291"/>
      <c r="E2" s="291"/>
      <c r="F2" s="116"/>
      <c r="G2" s="117"/>
    </row>
    <row r="3" spans="1:10" s="98" customFormat="1" ht="36" customHeight="1" x14ac:dyDescent="0.4">
      <c r="A3" s="288" t="s">
        <v>341</v>
      </c>
      <c r="B3" s="289"/>
      <c r="C3" s="289"/>
      <c r="D3" s="289"/>
      <c r="E3" s="289"/>
      <c r="F3" s="68"/>
      <c r="G3" s="77"/>
    </row>
    <row r="4" spans="1:10" s="122" customFormat="1" ht="57" customHeight="1" x14ac:dyDescent="0.4">
      <c r="A4" s="119" t="str">
        <f>CONCATENATE("Position Title                               (Administrative Staff: ",SUM(B5:B16),")")</f>
        <v>Position Title                               (Administrative Staff: 14)</v>
      </c>
      <c r="B4" s="123" t="s">
        <v>117</v>
      </c>
      <c r="C4" s="124" t="s">
        <v>120</v>
      </c>
      <c r="D4" s="120" t="s">
        <v>285</v>
      </c>
      <c r="E4" s="120"/>
      <c r="F4" s="120"/>
      <c r="G4" s="121"/>
    </row>
    <row r="5" spans="1:10" s="106" customFormat="1" ht="18" customHeight="1" x14ac:dyDescent="0.4">
      <c r="A5" s="100" t="s">
        <v>134</v>
      </c>
      <c r="B5" s="101">
        <v>1</v>
      </c>
      <c r="C5" s="102">
        <v>290000</v>
      </c>
      <c r="D5" s="103">
        <f t="shared" ref="D5:D12" si="0">$B5 * $C5</f>
        <v>290000</v>
      </c>
      <c r="E5" s="103"/>
      <c r="F5" s="103"/>
      <c r="G5" s="104"/>
      <c r="H5" s="105"/>
      <c r="I5" s="105"/>
      <c r="J5" s="105"/>
    </row>
    <row r="6" spans="1:10" s="106" customFormat="1" ht="18" customHeight="1" x14ac:dyDescent="0.4">
      <c r="A6" s="107" t="s">
        <v>118</v>
      </c>
      <c r="B6" s="101">
        <v>1</v>
      </c>
      <c r="C6" s="102">
        <v>150000</v>
      </c>
      <c r="D6" s="103">
        <f t="shared" si="0"/>
        <v>150000</v>
      </c>
      <c r="E6" s="103"/>
      <c r="F6" s="103"/>
      <c r="G6" s="104"/>
      <c r="H6" s="105"/>
      <c r="I6" s="105"/>
      <c r="J6" s="105"/>
    </row>
    <row r="7" spans="1:10" s="106" customFormat="1" ht="18" customHeight="1" x14ac:dyDescent="0.4">
      <c r="A7" s="108" t="s">
        <v>132</v>
      </c>
      <c r="B7" s="101">
        <v>1</v>
      </c>
      <c r="C7" s="102">
        <v>200000</v>
      </c>
      <c r="D7" s="103">
        <f t="shared" si="0"/>
        <v>200000</v>
      </c>
      <c r="E7" s="103"/>
      <c r="F7" s="103"/>
      <c r="G7" s="104"/>
      <c r="H7" s="105"/>
      <c r="I7" s="105"/>
      <c r="J7" s="105"/>
    </row>
    <row r="8" spans="1:10" s="106" customFormat="1" ht="18" customHeight="1" x14ac:dyDescent="0.4">
      <c r="A8" s="108" t="s">
        <v>151</v>
      </c>
      <c r="B8" s="101">
        <v>1</v>
      </c>
      <c r="C8" s="102">
        <v>250000</v>
      </c>
      <c r="D8" s="103">
        <f t="shared" si="0"/>
        <v>250000</v>
      </c>
      <c r="E8" s="103"/>
      <c r="F8" s="103"/>
      <c r="G8" s="104"/>
      <c r="H8" s="105"/>
      <c r="I8" s="105"/>
      <c r="J8" s="105"/>
    </row>
    <row r="9" spans="1:10" s="106" customFormat="1" ht="18" customHeight="1" x14ac:dyDescent="0.4">
      <c r="A9" s="108" t="s">
        <v>152</v>
      </c>
      <c r="B9" s="101">
        <v>1</v>
      </c>
      <c r="C9" s="102">
        <v>200000</v>
      </c>
      <c r="D9" s="103">
        <f t="shared" si="0"/>
        <v>200000</v>
      </c>
      <c r="E9" s="103"/>
      <c r="F9" s="103"/>
      <c r="G9" s="104"/>
      <c r="H9" s="105"/>
      <c r="I9" s="105"/>
      <c r="J9" s="105"/>
    </row>
    <row r="10" spans="1:10" s="106" customFormat="1" ht="18" customHeight="1" x14ac:dyDescent="0.4">
      <c r="A10" s="108" t="s">
        <v>119</v>
      </c>
      <c r="B10" s="101">
        <v>1</v>
      </c>
      <c r="C10" s="102">
        <v>200000</v>
      </c>
      <c r="D10" s="103">
        <f t="shared" si="0"/>
        <v>200000</v>
      </c>
      <c r="E10" s="103"/>
      <c r="F10" s="103"/>
      <c r="G10" s="104"/>
      <c r="H10" s="105"/>
      <c r="I10" s="105"/>
      <c r="J10" s="105"/>
    </row>
    <row r="11" spans="1:10" s="106" customFormat="1" ht="18" customHeight="1" x14ac:dyDescent="0.4">
      <c r="A11" s="108" t="s">
        <v>284</v>
      </c>
      <c r="B11" s="101">
        <v>1</v>
      </c>
      <c r="C11" s="102">
        <v>250000</v>
      </c>
      <c r="D11" s="103">
        <f t="shared" si="0"/>
        <v>250000</v>
      </c>
      <c r="E11" s="103"/>
      <c r="F11" s="103"/>
      <c r="G11" s="104"/>
      <c r="H11" s="105"/>
      <c r="I11" s="105"/>
      <c r="J11" s="105"/>
    </row>
    <row r="12" spans="1:10" s="106" customFormat="1" ht="18" customHeight="1" x14ac:dyDescent="0.4">
      <c r="A12" s="109" t="s">
        <v>312</v>
      </c>
      <c r="B12" s="110">
        <v>1</v>
      </c>
      <c r="C12" s="111">
        <v>100000</v>
      </c>
      <c r="D12" s="103">
        <f t="shared" si="0"/>
        <v>100000</v>
      </c>
      <c r="E12" s="103"/>
      <c r="F12" s="103"/>
      <c r="G12" s="104"/>
      <c r="H12" s="105"/>
      <c r="I12" s="105"/>
      <c r="J12" s="105"/>
    </row>
    <row r="13" spans="1:10" s="106" customFormat="1" ht="18" customHeight="1" x14ac:dyDescent="0.4">
      <c r="A13" s="108" t="s">
        <v>127</v>
      </c>
      <c r="B13" s="101">
        <v>1</v>
      </c>
      <c r="C13" s="99">
        <v>150000</v>
      </c>
      <c r="D13" s="103">
        <f>$B14 * $C13</f>
        <v>750000</v>
      </c>
      <c r="E13" s="103"/>
      <c r="F13" s="103"/>
      <c r="G13" s="104"/>
      <c r="H13" s="105"/>
      <c r="I13" s="105"/>
      <c r="J13" s="105"/>
    </row>
    <row r="14" spans="1:10" s="106" customFormat="1" ht="18" customHeight="1" x14ac:dyDescent="0.4">
      <c r="A14" s="112" t="s">
        <v>129</v>
      </c>
      <c r="B14" s="101">
        <v>5</v>
      </c>
      <c r="C14" s="102">
        <v>85000</v>
      </c>
      <c r="D14" s="103">
        <f>$B14 * $C14</f>
        <v>425000</v>
      </c>
      <c r="E14" s="103"/>
      <c r="F14" s="103"/>
      <c r="G14" s="104"/>
      <c r="H14" s="105"/>
      <c r="I14" s="105"/>
      <c r="J14" s="105"/>
    </row>
    <row r="15" spans="1:10" s="106" customFormat="1" ht="18" customHeight="1" x14ac:dyDescent="0.4">
      <c r="A15" s="113"/>
      <c r="B15" s="101"/>
      <c r="C15" s="102"/>
      <c r="D15" s="103"/>
      <c r="E15" s="103"/>
      <c r="F15" s="103"/>
      <c r="G15" s="104"/>
      <c r="H15" s="105"/>
      <c r="I15" s="105"/>
      <c r="J15" s="105"/>
    </row>
    <row r="16" spans="1:10" s="106" customFormat="1" ht="18" customHeight="1" thickBot="1" x14ac:dyDescent="0.45">
      <c r="A16" s="113"/>
      <c r="B16" s="101"/>
      <c r="C16" s="114"/>
      <c r="D16" s="115"/>
      <c r="E16" s="115"/>
      <c r="F16" s="103"/>
      <c r="G16" s="104"/>
      <c r="H16" s="105"/>
      <c r="I16" s="105"/>
      <c r="J16" s="105"/>
    </row>
    <row r="17" spans="1:10" s="98" customFormat="1" ht="18" customHeight="1" x14ac:dyDescent="0.4">
      <c r="A17" s="292" t="s">
        <v>342</v>
      </c>
      <c r="B17" s="293"/>
      <c r="C17" s="60"/>
      <c r="D17" s="95"/>
      <c r="E17" s="129">
        <f>SUM(D5:D16)</f>
        <v>2815000</v>
      </c>
      <c r="F17" s="95"/>
      <c r="G17" s="79"/>
      <c r="H17" s="97"/>
      <c r="I17" s="97"/>
      <c r="J17" s="97"/>
    </row>
    <row r="18" spans="1:10" ht="18" customHeight="1" x14ac:dyDescent="0.4">
      <c r="A18" s="81"/>
      <c r="B18" s="64"/>
      <c r="C18" s="60"/>
      <c r="D18" s="57"/>
      <c r="E18" s="57"/>
      <c r="F18" s="57"/>
      <c r="G18" s="79"/>
      <c r="H18" s="38"/>
      <c r="I18" s="38"/>
      <c r="J18" s="38"/>
    </row>
    <row r="19" spans="1:10" ht="36" customHeight="1" x14ac:dyDescent="0.4">
      <c r="A19" s="290" t="s">
        <v>128</v>
      </c>
      <c r="B19" s="291"/>
      <c r="C19" s="291"/>
      <c r="D19" s="291"/>
      <c r="E19" s="78"/>
      <c r="F19" s="68"/>
      <c r="G19" s="77"/>
    </row>
    <row r="20" spans="1:10" ht="18" customHeight="1" x14ac:dyDescent="0.4">
      <c r="A20" s="88" t="str">
        <f>CONCATENATE('Climate Change Liaison Expenses'!A1)</f>
        <v>Estimated Annual Cost per Liaison (Salaries &amp; Travel Expenses )</v>
      </c>
      <c r="B20" s="64">
        <v>20</v>
      </c>
      <c r="C20" s="60">
        <f>'Climate Change Liaison Expenses'!I14</f>
        <v>138765.82077142858</v>
      </c>
      <c r="D20" s="57">
        <f>$B20 * $C20</f>
        <v>2775316.4154285714</v>
      </c>
      <c r="E20" s="57"/>
      <c r="F20" s="57"/>
      <c r="G20" s="79"/>
      <c r="H20" s="38"/>
      <c r="I20" s="38"/>
      <c r="J20" s="38"/>
    </row>
    <row r="21" spans="1:10" ht="18" customHeight="1" x14ac:dyDescent="0.4">
      <c r="A21" s="80"/>
      <c r="B21" s="64"/>
      <c r="C21" s="60"/>
      <c r="D21" s="57"/>
      <c r="E21" s="57"/>
      <c r="F21" s="57"/>
      <c r="G21" s="79"/>
      <c r="H21" s="38"/>
      <c r="I21" s="38"/>
      <c r="J21" s="38"/>
    </row>
    <row r="22" spans="1:10" ht="18" customHeight="1" x14ac:dyDescent="0.4">
      <c r="A22" s="80"/>
      <c r="B22" s="64"/>
      <c r="C22" s="60"/>
      <c r="D22" s="57"/>
      <c r="E22" s="57"/>
      <c r="F22" s="57"/>
      <c r="G22" s="79"/>
      <c r="H22" s="38"/>
      <c r="I22" s="38"/>
      <c r="J22" s="38"/>
    </row>
    <row r="23" spans="1:10" ht="18" customHeight="1" thickBot="1" x14ac:dyDescent="0.45">
      <c r="A23" s="80"/>
      <c r="B23" s="64"/>
      <c r="C23" s="45"/>
      <c r="D23" s="46"/>
      <c r="E23" s="46"/>
      <c r="F23" s="57"/>
      <c r="G23" s="79"/>
      <c r="H23" s="38"/>
      <c r="I23" s="38"/>
      <c r="J23" s="38"/>
    </row>
    <row r="24" spans="1:10" ht="18" customHeight="1" x14ac:dyDescent="0.4">
      <c r="A24" s="292" t="str">
        <f>CONCATENATE("Total ",A19)</f>
        <v>Total Field Liaison Expenses</v>
      </c>
      <c r="B24" s="293"/>
      <c r="C24" s="60"/>
      <c r="D24" s="57"/>
      <c r="E24" s="125">
        <f>SUM(D20:D23)</f>
        <v>2775316.4154285714</v>
      </c>
      <c r="F24" s="57"/>
      <c r="G24" s="79"/>
      <c r="H24" s="38"/>
      <c r="I24" s="38"/>
      <c r="J24" s="38"/>
    </row>
    <row r="25" spans="1:10" ht="18" customHeight="1" x14ac:dyDescent="0.4">
      <c r="A25" s="80"/>
      <c r="B25" s="64"/>
      <c r="C25" s="60"/>
      <c r="D25" s="57"/>
      <c r="E25" s="57"/>
      <c r="F25" s="57"/>
      <c r="G25" s="79"/>
      <c r="H25" s="38"/>
      <c r="I25" s="38"/>
      <c r="J25" s="38"/>
    </row>
    <row r="26" spans="1:10" ht="36" customHeight="1" x14ac:dyDescent="0.4">
      <c r="A26" s="290" t="s">
        <v>133</v>
      </c>
      <c r="B26" s="291"/>
      <c r="C26" s="291"/>
      <c r="D26" s="291"/>
      <c r="E26" s="291"/>
      <c r="F26" s="68"/>
      <c r="G26" s="77"/>
    </row>
    <row r="27" spans="1:10" ht="18" customHeight="1" x14ac:dyDescent="0.4">
      <c r="A27" s="81"/>
      <c r="B27" s="64"/>
      <c r="C27" s="60"/>
      <c r="D27" s="57"/>
      <c r="E27" s="57"/>
      <c r="F27" s="57"/>
      <c r="G27" s="79"/>
      <c r="H27" s="38"/>
      <c r="I27" s="38"/>
      <c r="J27" s="38"/>
    </row>
    <row r="28" spans="1:10" ht="18" customHeight="1" x14ac:dyDescent="0.4">
      <c r="A28" s="80" t="s">
        <v>121</v>
      </c>
      <c r="B28" s="64"/>
      <c r="C28" s="61"/>
      <c r="D28" s="60">
        <v>425000</v>
      </c>
      <c r="E28" s="57"/>
      <c r="F28" s="57"/>
      <c r="G28" s="79"/>
      <c r="H28" s="38"/>
      <c r="I28" s="38"/>
      <c r="J28" s="38"/>
    </row>
    <row r="29" spans="1:10" ht="18" customHeight="1" x14ac:dyDescent="0.4">
      <c r="A29" s="80" t="s">
        <v>122</v>
      </c>
      <c r="B29" s="64"/>
      <c r="C29" s="61"/>
      <c r="D29" s="60">
        <v>325000</v>
      </c>
      <c r="E29" s="57"/>
      <c r="F29" s="57"/>
      <c r="G29" s="79"/>
      <c r="H29" s="38"/>
      <c r="I29" s="38"/>
      <c r="J29" s="38"/>
    </row>
    <row r="30" spans="1:10" ht="18" customHeight="1" x14ac:dyDescent="0.4">
      <c r="A30" s="80" t="s">
        <v>278</v>
      </c>
      <c r="B30" s="64"/>
      <c r="C30" s="61"/>
      <c r="D30" s="60">
        <v>300000</v>
      </c>
      <c r="E30" s="57"/>
      <c r="F30" s="57"/>
      <c r="G30" s="79"/>
      <c r="H30" s="38"/>
      <c r="I30" s="38"/>
      <c r="J30" s="38"/>
    </row>
    <row r="31" spans="1:10" ht="18" customHeight="1" x14ac:dyDescent="0.4">
      <c r="A31" s="80" t="s">
        <v>123</v>
      </c>
      <c r="B31" s="64"/>
      <c r="C31" s="61"/>
      <c r="D31" s="60">
        <v>100000</v>
      </c>
      <c r="E31" s="57"/>
      <c r="F31" s="57"/>
      <c r="G31" s="79"/>
      <c r="H31" s="38"/>
      <c r="I31" s="38"/>
      <c r="J31" s="38"/>
    </row>
    <row r="32" spans="1:10" ht="18" customHeight="1" x14ac:dyDescent="0.4">
      <c r="A32" s="80" t="s">
        <v>131</v>
      </c>
      <c r="B32" s="64"/>
      <c r="C32" s="61"/>
      <c r="D32" s="60">
        <v>200000</v>
      </c>
      <c r="E32" s="57"/>
      <c r="F32" s="57"/>
      <c r="G32" s="79"/>
      <c r="H32" s="38"/>
      <c r="I32" s="38"/>
      <c r="J32" s="38"/>
    </row>
    <row r="33" spans="1:10" ht="18" customHeight="1" x14ac:dyDescent="0.4">
      <c r="A33" s="80" t="s">
        <v>124</v>
      </c>
      <c r="B33" s="64"/>
      <c r="C33" s="61"/>
      <c r="D33" s="60">
        <v>400000</v>
      </c>
      <c r="E33" s="57"/>
      <c r="F33" s="57"/>
      <c r="G33" s="79"/>
      <c r="H33" s="38"/>
      <c r="I33" s="38"/>
      <c r="J33" s="38"/>
    </row>
    <row r="34" spans="1:10" ht="18" customHeight="1" x14ac:dyDescent="0.4">
      <c r="A34" s="80" t="s">
        <v>125</v>
      </c>
      <c r="B34" s="64"/>
      <c r="C34" s="61"/>
      <c r="D34" s="60">
        <v>75000</v>
      </c>
      <c r="E34" s="57"/>
      <c r="F34" s="57"/>
      <c r="G34" s="79"/>
      <c r="H34" s="38"/>
      <c r="I34" s="38"/>
      <c r="J34" s="38"/>
    </row>
    <row r="35" spans="1:10" ht="18" customHeight="1" x14ac:dyDescent="0.4">
      <c r="A35" s="80" t="s">
        <v>308</v>
      </c>
      <c r="B35" s="64"/>
      <c r="C35" s="61"/>
      <c r="D35" s="60">
        <v>50000</v>
      </c>
      <c r="E35" s="57"/>
      <c r="F35" s="57"/>
      <c r="G35" s="79"/>
      <c r="H35" s="38"/>
      <c r="I35" s="38"/>
      <c r="J35" s="38"/>
    </row>
    <row r="36" spans="1:10" ht="18" customHeight="1" x14ac:dyDescent="0.4">
      <c r="A36" s="80" t="s">
        <v>126</v>
      </c>
      <c r="B36" s="64"/>
      <c r="C36" s="60"/>
      <c r="D36" s="57">
        <v>100000</v>
      </c>
      <c r="E36" s="57"/>
      <c r="F36" s="57"/>
      <c r="G36" s="79"/>
      <c r="H36" s="38"/>
      <c r="I36" s="38"/>
      <c r="J36" s="38"/>
    </row>
    <row r="37" spans="1:10" ht="18" customHeight="1" x14ac:dyDescent="0.4">
      <c r="A37" s="80"/>
      <c r="B37" s="64"/>
      <c r="C37" s="60"/>
      <c r="D37" s="57"/>
      <c r="E37" s="57"/>
      <c r="F37" s="57"/>
      <c r="G37" s="79"/>
      <c r="H37" s="38"/>
      <c r="I37" s="38"/>
      <c r="J37" s="38"/>
    </row>
    <row r="38" spans="1:10" ht="18.600000000000001" customHeight="1" thickBot="1" x14ac:dyDescent="0.45">
      <c r="A38" s="81"/>
      <c r="B38" s="64"/>
      <c r="C38" s="45"/>
      <c r="D38" s="46"/>
      <c r="E38" s="46"/>
      <c r="F38" s="57"/>
      <c r="G38" s="79"/>
      <c r="H38" s="38"/>
      <c r="I38" s="38"/>
      <c r="J38" s="38"/>
    </row>
    <row r="39" spans="1:10" s="128" customFormat="1" ht="18" customHeight="1" x14ac:dyDescent="0.4">
      <c r="A39" s="292" t="str">
        <f>CONCATENATE("Total ",A26)</f>
        <v>Total Annual Office &amp; Other Expenses Budget</v>
      </c>
      <c r="B39" s="293"/>
      <c r="C39" s="126"/>
      <c r="D39" s="125"/>
      <c r="E39" s="125">
        <f>SUM(D28:D38)</f>
        <v>1975000</v>
      </c>
      <c r="F39" s="125"/>
      <c r="G39" s="127"/>
      <c r="H39" s="96"/>
      <c r="I39" s="96"/>
      <c r="J39" s="96"/>
    </row>
    <row r="40" spans="1:10" ht="18" customHeight="1" x14ac:dyDescent="0.4">
      <c r="A40" s="81"/>
      <c r="B40" s="64"/>
      <c r="C40" s="60"/>
      <c r="D40" s="57"/>
      <c r="E40" s="57"/>
      <c r="F40" s="57"/>
      <c r="G40" s="79"/>
      <c r="H40" s="38"/>
      <c r="I40" s="38"/>
      <c r="J40" s="38"/>
    </row>
    <row r="41" spans="1:10" ht="18" customHeight="1" thickBot="1" x14ac:dyDescent="0.45">
      <c r="A41" s="81"/>
      <c r="B41" s="64"/>
      <c r="C41" s="60"/>
      <c r="D41" s="68"/>
      <c r="E41" s="68"/>
      <c r="F41" s="61"/>
      <c r="G41" s="77"/>
    </row>
    <row r="42" spans="1:10" ht="18" customHeight="1" x14ac:dyDescent="0.4">
      <c r="A42" s="280" t="s">
        <v>344</v>
      </c>
      <c r="B42" s="281"/>
      <c r="C42" s="281"/>
      <c r="D42" s="281"/>
      <c r="E42" s="281"/>
      <c r="F42" s="281"/>
      <c r="G42" s="130">
        <f>E17 +E24 +E39</f>
        <v>7565316.4154285714</v>
      </c>
    </row>
    <row r="43" spans="1:10" ht="18" customHeight="1" x14ac:dyDescent="0.4">
      <c r="A43" s="131"/>
      <c r="B43" s="132"/>
      <c r="C43" s="126"/>
      <c r="D43" s="133"/>
      <c r="E43" s="133"/>
      <c r="F43" s="134"/>
      <c r="G43" s="127"/>
    </row>
    <row r="44" spans="1:10" ht="18" customHeight="1" x14ac:dyDescent="0.4">
      <c r="A44" s="280" t="str">
        <f>CONCATENATE('Estimated Startup Costs'!B139)</f>
        <v>Total Estimated Office &amp; Field Startup Costs</v>
      </c>
      <c r="B44" s="281"/>
      <c r="C44" s="281"/>
      <c r="D44" s="281"/>
      <c r="E44" s="281"/>
      <c r="F44" s="281"/>
      <c r="G44" s="127">
        <f>'Estimated Startup Costs'!G139</f>
        <v>904793.68</v>
      </c>
    </row>
    <row r="45" spans="1:10" ht="18" customHeight="1" x14ac:dyDescent="0.4">
      <c r="A45" s="131"/>
      <c r="B45" s="132"/>
      <c r="C45" s="126"/>
      <c r="D45" s="133"/>
      <c r="E45" s="133"/>
      <c r="F45" s="134"/>
      <c r="G45" s="127"/>
    </row>
    <row r="46" spans="1:10" ht="18" customHeight="1" thickBot="1" x14ac:dyDescent="0.45">
      <c r="A46" s="280" t="s">
        <v>153</v>
      </c>
      <c r="B46" s="281"/>
      <c r="C46" s="281"/>
      <c r="D46" s="281"/>
      <c r="E46" s="281"/>
      <c r="F46" s="281"/>
      <c r="G46" s="135">
        <f>G42 + G44</f>
        <v>8470110.0954285711</v>
      </c>
    </row>
    <row r="47" spans="1:10" ht="18" customHeight="1" thickTop="1" x14ac:dyDescent="0.4">
      <c r="A47" s="81"/>
      <c r="B47" s="64"/>
      <c r="C47" s="60"/>
      <c r="D47" s="68"/>
      <c r="E47" s="68"/>
      <c r="F47" s="61"/>
      <c r="G47" s="79"/>
    </row>
    <row r="48" spans="1:10" ht="18" customHeight="1" x14ac:dyDescent="0.4">
      <c r="A48" s="81"/>
      <c r="B48" s="64"/>
      <c r="C48" s="60"/>
      <c r="D48" s="68"/>
      <c r="E48" s="68"/>
      <c r="F48" s="61"/>
      <c r="G48" s="77"/>
    </row>
    <row r="49" spans="1:10" ht="18" customHeight="1" thickBot="1" x14ac:dyDescent="0.45">
      <c r="A49" s="81"/>
      <c r="B49" s="64"/>
      <c r="C49" s="60"/>
      <c r="D49" s="68"/>
      <c r="E49" s="68"/>
      <c r="F49" s="61"/>
      <c r="G49" s="77"/>
      <c r="H49" s="70"/>
      <c r="I49" s="70"/>
    </row>
    <row r="50" spans="1:10" ht="36" customHeight="1" x14ac:dyDescent="0.4">
      <c r="A50" s="285" t="s">
        <v>311</v>
      </c>
      <c r="B50" s="286"/>
      <c r="C50" s="286"/>
      <c r="D50" s="286"/>
      <c r="E50" s="286"/>
      <c r="F50" s="286"/>
      <c r="G50" s="287"/>
      <c r="H50" s="71"/>
      <c r="I50" s="71"/>
      <c r="J50" s="39"/>
    </row>
    <row r="51" spans="1:10" ht="18" customHeight="1" x14ac:dyDescent="0.4">
      <c r="A51" s="271"/>
      <c r="B51" s="272"/>
      <c r="C51" s="272"/>
      <c r="D51" s="272"/>
      <c r="E51" s="272"/>
      <c r="F51" s="272"/>
      <c r="G51" s="273"/>
      <c r="H51" s="66"/>
      <c r="I51" s="47"/>
    </row>
    <row r="52" spans="1:10" ht="18" customHeight="1" x14ac:dyDescent="0.4">
      <c r="A52" s="274" t="s">
        <v>310</v>
      </c>
      <c r="B52" s="275"/>
      <c r="C52" s="275"/>
      <c r="D52" s="275"/>
      <c r="E52" s="275"/>
      <c r="F52" s="275"/>
      <c r="G52" s="276"/>
      <c r="H52" s="66"/>
      <c r="I52" s="47"/>
    </row>
    <row r="53" spans="1:10" ht="18" customHeight="1" x14ac:dyDescent="0.4">
      <c r="A53" s="277"/>
      <c r="B53" s="278"/>
      <c r="C53" s="278"/>
      <c r="D53" s="278"/>
      <c r="E53" s="278"/>
      <c r="F53" s="278"/>
      <c r="G53" s="279"/>
      <c r="H53" s="66"/>
      <c r="I53" s="47"/>
    </row>
    <row r="54" spans="1:10" ht="18" customHeight="1" x14ac:dyDescent="0.4">
      <c r="A54" s="83"/>
      <c r="B54" s="49"/>
      <c r="C54" s="48"/>
      <c r="D54" s="50"/>
      <c r="E54" s="48"/>
      <c r="F54" s="48"/>
      <c r="G54" s="82"/>
      <c r="H54" s="66"/>
      <c r="I54" s="47"/>
    </row>
    <row r="55" spans="1:10" ht="18" customHeight="1" x14ac:dyDescent="0.4">
      <c r="A55" s="83"/>
      <c r="B55" s="49"/>
      <c r="C55" s="48"/>
      <c r="D55" s="50"/>
      <c r="E55" s="48"/>
      <c r="F55" s="48"/>
      <c r="G55" s="82"/>
      <c r="H55" s="66"/>
      <c r="I55" s="47"/>
    </row>
    <row r="56" spans="1:10" ht="18" customHeight="1" x14ac:dyDescent="0.4">
      <c r="A56" s="83"/>
      <c r="B56" s="49"/>
      <c r="C56" s="48"/>
      <c r="D56" s="50"/>
      <c r="E56" s="48"/>
      <c r="F56" s="48"/>
      <c r="G56" s="82"/>
      <c r="H56" s="66"/>
      <c r="I56" s="47"/>
    </row>
    <row r="57" spans="1:10" ht="18" customHeight="1" x14ac:dyDescent="0.4">
      <c r="A57" s="83"/>
      <c r="B57" s="49"/>
      <c r="C57" s="48"/>
      <c r="D57" s="50"/>
      <c r="E57" s="48"/>
      <c r="F57" s="48"/>
      <c r="G57" s="82"/>
      <c r="H57" s="66"/>
      <c r="I57" s="47"/>
    </row>
    <row r="58" spans="1:10" ht="18" customHeight="1" x14ac:dyDescent="0.4">
      <c r="A58" s="83"/>
      <c r="B58" s="48"/>
      <c r="C58" s="48"/>
      <c r="D58" s="51"/>
      <c r="E58" s="48"/>
      <c r="F58" s="48"/>
      <c r="G58" s="82"/>
      <c r="H58" s="66"/>
      <c r="I58" s="47"/>
    </row>
    <row r="59" spans="1:10" ht="18" customHeight="1" x14ac:dyDescent="0.4">
      <c r="A59" s="83"/>
      <c r="B59" s="48"/>
      <c r="C59" s="48"/>
      <c r="D59" s="51"/>
      <c r="E59" s="48"/>
      <c r="F59" s="48"/>
      <c r="G59" s="82"/>
      <c r="H59" s="66"/>
      <c r="I59" s="47"/>
    </row>
    <row r="60" spans="1:10" ht="18" customHeight="1" x14ac:dyDescent="0.4">
      <c r="A60" s="83"/>
      <c r="B60" s="48"/>
      <c r="C60" s="48"/>
      <c r="D60" s="51"/>
      <c r="E60" s="48"/>
      <c r="F60" s="48"/>
      <c r="G60" s="82"/>
      <c r="H60" s="66"/>
      <c r="I60" s="47"/>
    </row>
    <row r="61" spans="1:10" ht="18" customHeight="1" x14ac:dyDescent="0.4">
      <c r="A61" s="83"/>
      <c r="B61" s="48"/>
      <c r="C61" s="48"/>
      <c r="D61" s="51"/>
      <c r="E61" s="48"/>
      <c r="F61" s="48"/>
      <c r="G61" s="82"/>
      <c r="H61" s="66"/>
      <c r="I61" s="47"/>
    </row>
    <row r="62" spans="1:10" ht="18" customHeight="1" x14ac:dyDescent="0.4">
      <c r="A62" s="83"/>
      <c r="B62" s="48"/>
      <c r="C62" s="48"/>
      <c r="D62" s="51"/>
      <c r="E62" s="48"/>
      <c r="F62" s="48"/>
      <c r="G62" s="82"/>
      <c r="H62" s="66"/>
      <c r="I62" s="47"/>
    </row>
    <row r="63" spans="1:10" ht="18" customHeight="1" x14ac:dyDescent="0.4">
      <c r="A63" s="83"/>
      <c r="B63" s="48"/>
      <c r="C63" s="48"/>
      <c r="D63" s="51"/>
      <c r="E63" s="48"/>
      <c r="F63" s="48"/>
      <c r="G63" s="82"/>
      <c r="H63" s="66"/>
      <c r="I63" s="47"/>
    </row>
    <row r="64" spans="1:10" ht="18" customHeight="1" x14ac:dyDescent="0.4">
      <c r="A64" s="83"/>
      <c r="B64" s="52"/>
      <c r="C64" s="48"/>
      <c r="D64" s="49"/>
      <c r="E64" s="48"/>
      <c r="F64" s="48"/>
      <c r="G64" s="82"/>
      <c r="H64" s="66"/>
      <c r="I64" s="47"/>
    </row>
    <row r="65" spans="1:10" ht="18" customHeight="1" x14ac:dyDescent="0.4">
      <c r="A65" s="83"/>
      <c r="B65" s="48"/>
      <c r="C65" s="48"/>
      <c r="D65" s="51"/>
      <c r="E65" s="48"/>
      <c r="F65" s="48"/>
      <c r="G65" s="82"/>
      <c r="H65" s="66"/>
      <c r="I65" s="47"/>
    </row>
    <row r="66" spans="1:10" ht="18" customHeight="1" x14ac:dyDescent="0.4">
      <c r="A66" s="83"/>
      <c r="B66" s="53"/>
      <c r="C66" s="49"/>
      <c r="D66" s="49"/>
      <c r="E66" s="49"/>
      <c r="F66" s="49"/>
      <c r="G66" s="84"/>
      <c r="H66" s="75"/>
      <c r="I66" s="53"/>
    </row>
    <row r="67" spans="1:10" ht="18" customHeight="1" x14ac:dyDescent="0.4">
      <c r="A67" s="83"/>
      <c r="B67" s="49"/>
      <c r="C67" s="49"/>
      <c r="D67" s="49"/>
      <c r="E67" s="49"/>
      <c r="F67" s="49"/>
      <c r="G67" s="84"/>
      <c r="H67" s="75"/>
      <c r="I67" s="53"/>
    </row>
    <row r="68" spans="1:10" s="74" customFormat="1" ht="18" customHeight="1" x14ac:dyDescent="0.4">
      <c r="A68" s="85"/>
      <c r="B68" s="72"/>
      <c r="C68" s="72"/>
      <c r="D68" s="72"/>
      <c r="E68" s="72"/>
      <c r="F68" s="72"/>
      <c r="G68" s="86"/>
      <c r="H68" s="76"/>
      <c r="I68" s="73"/>
    </row>
    <row r="69" spans="1:10" s="413" customFormat="1" ht="18" customHeight="1" thickBot="1" x14ac:dyDescent="0.45">
      <c r="A69" s="408" t="s">
        <v>361</v>
      </c>
      <c r="B69" s="409"/>
      <c r="C69" s="409"/>
      <c r="D69" s="409"/>
      <c r="E69" s="409"/>
      <c r="F69" s="409"/>
      <c r="G69" s="410"/>
      <c r="H69" s="411"/>
      <c r="I69" s="412"/>
    </row>
    <row r="70" spans="1:10" ht="18" customHeight="1" thickTop="1" x14ac:dyDescent="0.4">
      <c r="A70" s="269"/>
      <c r="B70" s="269"/>
      <c r="C70" s="269"/>
      <c r="D70" s="269"/>
      <c r="E70" s="269"/>
      <c r="F70" s="269"/>
      <c r="G70" s="269"/>
      <c r="H70" s="269"/>
      <c r="I70" s="269"/>
      <c r="J70" s="39"/>
    </row>
    <row r="71" spans="1:10" ht="18" customHeight="1" x14ac:dyDescent="0.4">
      <c r="A71" s="41"/>
      <c r="B71" s="41"/>
      <c r="C71" s="41"/>
      <c r="D71" s="54"/>
      <c r="E71" s="41"/>
      <c r="F71" s="41"/>
    </row>
    <row r="72" spans="1:10" ht="18" customHeight="1" x14ac:dyDescent="0.4">
      <c r="A72" s="270"/>
      <c r="B72" s="270"/>
      <c r="C72" s="270"/>
      <c r="D72" s="270"/>
      <c r="E72" s="270"/>
      <c r="F72" s="270"/>
      <c r="G72" s="270"/>
      <c r="H72" s="270"/>
      <c r="I72" s="270"/>
    </row>
    <row r="73" spans="1:10" ht="18" customHeight="1" x14ac:dyDescent="0.4">
      <c r="A73" s="41"/>
      <c r="B73" s="41"/>
      <c r="C73" s="41"/>
      <c r="D73" s="41"/>
      <c r="E73" s="41"/>
      <c r="F73" s="41"/>
    </row>
    <row r="74" spans="1:10" ht="18" customHeight="1" x14ac:dyDescent="0.4">
      <c r="A74" s="41"/>
      <c r="B74" s="41"/>
      <c r="C74" s="41"/>
      <c r="D74" s="41"/>
      <c r="E74" s="41"/>
      <c r="F74" s="41"/>
    </row>
    <row r="75" spans="1:10" ht="18" customHeight="1" x14ac:dyDescent="0.4">
      <c r="A75" s="41"/>
      <c r="B75" s="41"/>
      <c r="C75" s="41"/>
      <c r="D75" s="41"/>
      <c r="E75" s="41"/>
      <c r="F75" s="41"/>
    </row>
    <row r="76" spans="1:10" ht="18" customHeight="1" x14ac:dyDescent="0.4">
      <c r="A76" s="41"/>
      <c r="B76" s="41"/>
      <c r="C76" s="41"/>
      <c r="D76" s="41"/>
      <c r="E76" s="41"/>
      <c r="F76" s="41"/>
    </row>
    <row r="77" spans="1:10" ht="18" customHeight="1" x14ac:dyDescent="0.4">
      <c r="A77" s="41"/>
      <c r="B77" s="41"/>
      <c r="C77" s="41"/>
      <c r="D77" s="41"/>
      <c r="E77" s="41"/>
      <c r="F77" s="41"/>
    </row>
    <row r="78" spans="1:10" ht="18" customHeight="1" x14ac:dyDescent="0.4">
      <c r="A78" s="41"/>
      <c r="B78" s="41"/>
      <c r="C78" s="41"/>
      <c r="D78" s="41"/>
      <c r="E78" s="41"/>
      <c r="F78" s="41"/>
    </row>
    <row r="79" spans="1:10" ht="18" customHeight="1" x14ac:dyDescent="0.4">
      <c r="A79" s="41"/>
      <c r="B79" s="41"/>
      <c r="C79" s="41"/>
      <c r="D79" s="41"/>
      <c r="E79" s="41"/>
      <c r="F79" s="41"/>
    </row>
  </sheetData>
  <mergeCells count="17">
    <mergeCell ref="A1:G1"/>
    <mergeCell ref="A50:G50"/>
    <mergeCell ref="A3:E3"/>
    <mergeCell ref="A26:E26"/>
    <mergeCell ref="A2:E2"/>
    <mergeCell ref="A17:B17"/>
    <mergeCell ref="A19:D19"/>
    <mergeCell ref="A24:B24"/>
    <mergeCell ref="A39:B39"/>
    <mergeCell ref="A70:I70"/>
    <mergeCell ref="A72:I72"/>
    <mergeCell ref="A51:G51"/>
    <mergeCell ref="A52:G53"/>
    <mergeCell ref="A42:F42"/>
    <mergeCell ref="A44:F44"/>
    <mergeCell ref="A46:F46"/>
    <mergeCell ref="A69:G6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workbookViewId="0">
      <selection sqref="A1:I1"/>
    </sheetView>
  </sheetViews>
  <sheetFormatPr defaultColWidth="18.59765625" defaultRowHeight="24" customHeight="1" x14ac:dyDescent="0.4"/>
  <cols>
    <col min="1" max="1" width="27.69921875" style="9" customWidth="1"/>
    <col min="2" max="7" width="15.59765625" style="6" customWidth="1"/>
    <col min="8" max="8" width="15.69921875" style="6" customWidth="1"/>
    <col min="9" max="9" width="15.69921875" style="5" customWidth="1"/>
    <col min="10" max="11" width="16.69921875" style="5" customWidth="1"/>
    <col min="12" max="16384" width="18.59765625" style="5"/>
  </cols>
  <sheetData>
    <row r="1" spans="1:12" ht="48" customHeight="1" thickTop="1" x14ac:dyDescent="0.4">
      <c r="A1" s="294" t="s">
        <v>343</v>
      </c>
      <c r="B1" s="295"/>
      <c r="C1" s="295"/>
      <c r="D1" s="295"/>
      <c r="E1" s="295"/>
      <c r="F1" s="295"/>
      <c r="G1" s="295"/>
      <c r="H1" s="295"/>
      <c r="I1" s="296"/>
      <c r="J1" s="171"/>
      <c r="K1" s="171"/>
      <c r="L1" s="10"/>
    </row>
    <row r="2" spans="1:12" ht="36" customHeight="1" x14ac:dyDescent="0.4">
      <c r="A2" s="257" t="s">
        <v>60</v>
      </c>
      <c r="B2" s="103"/>
      <c r="C2" s="258" t="s">
        <v>58</v>
      </c>
      <c r="D2" s="259" t="s">
        <v>62</v>
      </c>
      <c r="E2" s="258" t="s">
        <v>63</v>
      </c>
      <c r="F2" s="260" t="s">
        <v>94</v>
      </c>
      <c r="G2" s="261" t="s">
        <v>108</v>
      </c>
      <c r="H2" s="103" t="s">
        <v>59</v>
      </c>
      <c r="I2" s="262"/>
      <c r="J2" s="172"/>
      <c r="K2" s="172"/>
      <c r="L2" s="10"/>
    </row>
    <row r="3" spans="1:12" ht="24" customHeight="1" x14ac:dyDescent="0.35">
      <c r="A3" s="263" t="s">
        <v>57</v>
      </c>
      <c r="B3" s="103"/>
      <c r="C3" s="103">
        <f>'Liaison Salary Research'!B55</f>
        <v>35485.142857142855</v>
      </c>
      <c r="D3" s="103">
        <f>'Liaison Salary Research'!K3</f>
        <v>35668.800000000003</v>
      </c>
      <c r="E3" s="103">
        <v>37159</v>
      </c>
      <c r="F3" s="103">
        <v>39915.199999999997</v>
      </c>
      <c r="G3" s="103">
        <v>58369</v>
      </c>
      <c r="H3" s="103">
        <f>AVERAGE(C3:G3)</f>
        <v>41319.428571428565</v>
      </c>
      <c r="I3" s="297">
        <f>AVERAGE(H3:H4)</f>
        <v>48418.34</v>
      </c>
      <c r="J3" s="172"/>
      <c r="K3" s="172"/>
      <c r="L3" s="10"/>
    </row>
    <row r="4" spans="1:12" ht="24" customHeight="1" x14ac:dyDescent="0.35">
      <c r="A4" s="263" t="s">
        <v>4</v>
      </c>
      <c r="B4" s="103"/>
      <c r="C4" s="103">
        <f>'Liaison Salary Research'!C55</f>
        <v>53584.857142857145</v>
      </c>
      <c r="D4" s="103">
        <f>'Liaison Salary Research'!K4</f>
        <v>55390.400000000001</v>
      </c>
      <c r="E4" s="103">
        <v>45557</v>
      </c>
      <c r="F4" s="103">
        <v>54912</v>
      </c>
      <c r="G4" s="103">
        <v>68142</v>
      </c>
      <c r="H4" s="103">
        <f>AVERAGE(C4:G4)</f>
        <v>55517.251428571435</v>
      </c>
      <c r="I4" s="297"/>
      <c r="J4" s="172"/>
      <c r="K4" s="172"/>
      <c r="L4" s="10"/>
    </row>
    <row r="5" spans="1:12" ht="24" customHeight="1" x14ac:dyDescent="0.4">
      <c r="A5" s="264" t="s">
        <v>112</v>
      </c>
      <c r="B5" s="103"/>
      <c r="C5" s="103"/>
      <c r="D5" s="103"/>
      <c r="E5" s="103"/>
      <c r="F5" s="103">
        <f>I3</f>
        <v>48418.34</v>
      </c>
      <c r="G5" s="103">
        <v>0.33</v>
      </c>
      <c r="H5" s="103"/>
      <c r="I5" s="104">
        <f>F5 * G5</f>
        <v>15978.0522</v>
      </c>
      <c r="J5" s="172"/>
      <c r="K5" s="172"/>
      <c r="L5" s="10"/>
    </row>
    <row r="6" spans="1:12" ht="24" customHeight="1" x14ac:dyDescent="0.4">
      <c r="A6" s="257"/>
      <c r="B6" s="298" t="s">
        <v>299</v>
      </c>
      <c r="C6" s="298"/>
      <c r="D6" s="298"/>
      <c r="E6" s="298"/>
      <c r="F6" s="298"/>
      <c r="G6" s="298"/>
      <c r="H6" s="103"/>
      <c r="I6" s="262"/>
      <c r="J6" s="172"/>
      <c r="K6" s="172"/>
      <c r="L6" s="10"/>
    </row>
    <row r="7" spans="1:12" ht="24" customHeight="1" x14ac:dyDescent="0.4">
      <c r="A7" s="302" t="s">
        <v>346</v>
      </c>
      <c r="B7" s="299"/>
      <c r="C7" s="299"/>
      <c r="D7" s="258">
        <v>127.07</v>
      </c>
      <c r="E7" s="299" t="s">
        <v>113</v>
      </c>
      <c r="F7" s="299"/>
      <c r="G7" s="102">
        <v>200</v>
      </c>
      <c r="H7" s="103"/>
      <c r="I7" s="104">
        <f>D7 * G7</f>
        <v>25414</v>
      </c>
      <c r="J7" s="172"/>
      <c r="K7" s="172"/>
      <c r="L7" s="10"/>
    </row>
    <row r="8" spans="1:12" ht="24" customHeight="1" x14ac:dyDescent="0.4">
      <c r="A8" s="302" t="s">
        <v>347</v>
      </c>
      <c r="B8" s="299"/>
      <c r="C8" s="299"/>
      <c r="D8" s="258">
        <v>62.5</v>
      </c>
      <c r="E8" s="299" t="s">
        <v>113</v>
      </c>
      <c r="F8" s="299"/>
      <c r="G8" s="102">
        <v>200</v>
      </c>
      <c r="H8" s="103"/>
      <c r="I8" s="104">
        <f>D8 * G8</f>
        <v>12500</v>
      </c>
      <c r="J8" s="172"/>
      <c r="K8" s="172"/>
      <c r="L8" s="10"/>
    </row>
    <row r="9" spans="1:12" ht="24" customHeight="1" x14ac:dyDescent="0.4">
      <c r="A9" s="302" t="s">
        <v>348</v>
      </c>
      <c r="B9" s="299"/>
      <c r="C9" s="299"/>
      <c r="D9" s="258">
        <f>(2.64/70) * 2</f>
        <v>7.5428571428571428E-2</v>
      </c>
      <c r="E9" s="299" t="s">
        <v>114</v>
      </c>
      <c r="F9" s="299"/>
      <c r="G9" s="102">
        <v>36000</v>
      </c>
      <c r="H9" s="103"/>
      <c r="I9" s="104">
        <f>D9 * G9</f>
        <v>2715.4285714285716</v>
      </c>
      <c r="J9" s="172"/>
      <c r="K9" s="172"/>
      <c r="L9" s="10"/>
    </row>
    <row r="10" spans="1:12" ht="24" customHeight="1" x14ac:dyDescent="0.4">
      <c r="A10" s="302" t="s">
        <v>349</v>
      </c>
      <c r="B10" s="299"/>
      <c r="C10" s="299"/>
      <c r="D10" s="103">
        <v>45</v>
      </c>
      <c r="E10" s="299" t="s">
        <v>300</v>
      </c>
      <c r="F10" s="299"/>
      <c r="G10" s="103">
        <v>12</v>
      </c>
      <c r="H10" s="103"/>
      <c r="I10" s="104">
        <f>D10 * G10</f>
        <v>540</v>
      </c>
      <c r="J10" s="172"/>
      <c r="K10" s="172"/>
      <c r="L10" s="10"/>
    </row>
    <row r="11" spans="1:12" ht="24" customHeight="1" x14ac:dyDescent="0.4">
      <c r="A11" s="302" t="s">
        <v>350</v>
      </c>
      <c r="B11" s="299"/>
      <c r="C11" s="299"/>
      <c r="D11" s="103"/>
      <c r="E11" s="103"/>
      <c r="F11" s="103"/>
      <c r="G11" s="103"/>
      <c r="H11" s="103"/>
      <c r="I11" s="104">
        <v>2000</v>
      </c>
      <c r="J11" s="172"/>
      <c r="K11" s="172"/>
      <c r="L11" s="10"/>
    </row>
    <row r="12" spans="1:12" ht="24" customHeight="1" x14ac:dyDescent="0.4">
      <c r="A12" s="302" t="s">
        <v>351</v>
      </c>
      <c r="B12" s="299"/>
      <c r="C12" s="299"/>
      <c r="D12" s="103">
        <v>600</v>
      </c>
      <c r="E12" s="299" t="s">
        <v>300</v>
      </c>
      <c r="F12" s="299"/>
      <c r="G12" s="103">
        <v>12</v>
      </c>
      <c r="H12" s="103"/>
      <c r="I12" s="104">
        <f>D12 * G12</f>
        <v>7200</v>
      </c>
      <c r="J12" s="172"/>
      <c r="K12" s="172"/>
      <c r="L12" s="10"/>
    </row>
    <row r="13" spans="1:12" ht="24" customHeight="1" x14ac:dyDescent="0.4">
      <c r="A13" s="300" t="s">
        <v>352</v>
      </c>
      <c r="B13" s="301"/>
      <c r="C13" s="301"/>
      <c r="D13" s="103">
        <v>6000</v>
      </c>
      <c r="E13" s="299" t="s">
        <v>345</v>
      </c>
      <c r="F13" s="299"/>
      <c r="G13" s="103">
        <v>4</v>
      </c>
      <c r="H13" s="103"/>
      <c r="I13" s="104">
        <f>D13 * G13</f>
        <v>24000</v>
      </c>
      <c r="J13" s="172"/>
      <c r="K13" s="172"/>
      <c r="L13" s="67"/>
    </row>
    <row r="14" spans="1:12" ht="24" customHeight="1" thickBot="1" x14ac:dyDescent="0.45">
      <c r="A14" s="257"/>
      <c r="B14" s="103"/>
      <c r="C14" s="103"/>
      <c r="D14" s="103"/>
      <c r="E14" s="103"/>
      <c r="F14" s="103"/>
      <c r="G14" s="103"/>
      <c r="H14" s="103"/>
      <c r="I14" s="265">
        <f>SUM(I3:I13)</f>
        <v>138765.82077142858</v>
      </c>
      <c r="J14" s="172"/>
      <c r="K14" s="172"/>
      <c r="L14" s="10"/>
    </row>
    <row r="15" spans="1:12" ht="24" customHeight="1" thickTop="1" thickBot="1" x14ac:dyDescent="0.45">
      <c r="A15" s="309" t="s">
        <v>115</v>
      </c>
      <c r="B15" s="310"/>
      <c r="C15" s="310"/>
      <c r="D15" s="310"/>
      <c r="E15" s="310"/>
      <c r="F15" s="310"/>
      <c r="G15" s="310"/>
      <c r="H15" s="103"/>
      <c r="I15" s="262"/>
    </row>
    <row r="16" spans="1:12" ht="24" customHeight="1" x14ac:dyDescent="0.4">
      <c r="A16" s="303" t="s">
        <v>136</v>
      </c>
      <c r="B16" s="304"/>
      <c r="C16" s="304"/>
      <c r="D16" s="304"/>
      <c r="E16" s="304"/>
      <c r="F16" s="304"/>
      <c r="G16" s="304"/>
      <c r="H16" s="304"/>
      <c r="I16" s="305"/>
    </row>
    <row r="17" spans="1:11" ht="24" customHeight="1" x14ac:dyDescent="0.4">
      <c r="A17" s="303"/>
      <c r="B17" s="304"/>
      <c r="C17" s="304"/>
      <c r="D17" s="304"/>
      <c r="E17" s="304"/>
      <c r="F17" s="304"/>
      <c r="G17" s="304"/>
      <c r="H17" s="304"/>
      <c r="I17" s="305"/>
    </row>
    <row r="18" spans="1:11" ht="24" customHeight="1" x14ac:dyDescent="0.4">
      <c r="A18" s="303" t="s">
        <v>137</v>
      </c>
      <c r="B18" s="304"/>
      <c r="C18" s="304"/>
      <c r="D18" s="304"/>
      <c r="E18" s="304"/>
      <c r="F18" s="304"/>
      <c r="G18" s="304"/>
      <c r="H18" s="304"/>
      <c r="I18" s="305"/>
    </row>
    <row r="19" spans="1:11" ht="24" customHeight="1" x14ac:dyDescent="0.4">
      <c r="A19" s="303"/>
      <c r="B19" s="304"/>
      <c r="C19" s="304"/>
      <c r="D19" s="304"/>
      <c r="E19" s="304"/>
      <c r="F19" s="304"/>
      <c r="G19" s="304"/>
      <c r="H19" s="304"/>
      <c r="I19" s="305"/>
    </row>
    <row r="20" spans="1:11" s="89" customFormat="1" ht="24" customHeight="1" x14ac:dyDescent="0.4">
      <c r="A20" s="303" t="s">
        <v>138</v>
      </c>
      <c r="B20" s="304"/>
      <c r="C20" s="304"/>
      <c r="D20" s="304"/>
      <c r="E20" s="304"/>
      <c r="F20" s="304"/>
      <c r="G20" s="304"/>
      <c r="H20" s="304"/>
      <c r="I20" s="305"/>
    </row>
    <row r="21" spans="1:11" s="89" customFormat="1" ht="24" customHeight="1" x14ac:dyDescent="0.4">
      <c r="A21" s="303"/>
      <c r="B21" s="304"/>
      <c r="C21" s="304"/>
      <c r="D21" s="304"/>
      <c r="E21" s="304"/>
      <c r="F21" s="304"/>
      <c r="G21" s="304"/>
      <c r="H21" s="304"/>
      <c r="I21" s="305"/>
    </row>
    <row r="22" spans="1:11" ht="24" customHeight="1" x14ac:dyDescent="0.4">
      <c r="A22" s="306" t="s">
        <v>317</v>
      </c>
      <c r="B22" s="307"/>
      <c r="C22" s="307"/>
      <c r="D22" s="307"/>
      <c r="E22" s="307"/>
      <c r="F22" s="307"/>
      <c r="G22" s="307"/>
      <c r="H22" s="307"/>
      <c r="I22" s="308"/>
    </row>
    <row r="23" spans="1:11" ht="24" customHeight="1" x14ac:dyDescent="0.4">
      <c r="A23" s="306" t="s">
        <v>318</v>
      </c>
      <c r="B23" s="307"/>
      <c r="C23" s="307"/>
      <c r="D23" s="307"/>
      <c r="E23" s="307"/>
      <c r="F23" s="307"/>
      <c r="G23" s="307"/>
      <c r="H23" s="307"/>
      <c r="I23" s="308"/>
    </row>
    <row r="24" spans="1:11" ht="24" customHeight="1" x14ac:dyDescent="0.4">
      <c r="A24" s="306" t="s">
        <v>139</v>
      </c>
      <c r="B24" s="307"/>
      <c r="C24" s="307"/>
      <c r="D24" s="307"/>
      <c r="E24" s="307"/>
      <c r="F24" s="307"/>
      <c r="G24" s="307"/>
      <c r="H24" s="307"/>
      <c r="I24" s="308"/>
    </row>
    <row r="25" spans="1:11" ht="24" customHeight="1" x14ac:dyDescent="0.4">
      <c r="A25" s="306" t="s">
        <v>149</v>
      </c>
      <c r="B25" s="307"/>
      <c r="C25" s="307"/>
      <c r="D25" s="307"/>
      <c r="E25" s="307"/>
      <c r="F25" s="307"/>
      <c r="G25" s="307"/>
      <c r="H25" s="307"/>
      <c r="I25" s="308"/>
    </row>
    <row r="26" spans="1:11" ht="24" customHeight="1" x14ac:dyDescent="0.4">
      <c r="A26" s="303" t="s">
        <v>309</v>
      </c>
      <c r="B26" s="304"/>
      <c r="C26" s="304"/>
      <c r="D26" s="304"/>
      <c r="E26" s="304"/>
      <c r="F26" s="304"/>
      <c r="G26" s="304"/>
      <c r="H26" s="304"/>
      <c r="I26" s="305"/>
      <c r="J26" s="43"/>
      <c r="K26" s="43"/>
    </row>
    <row r="27" spans="1:11" ht="24" customHeight="1" x14ac:dyDescent="0.4">
      <c r="A27" s="303"/>
      <c r="B27" s="304"/>
      <c r="C27" s="304"/>
      <c r="D27" s="304"/>
      <c r="E27" s="304"/>
      <c r="F27" s="304"/>
      <c r="G27" s="304"/>
      <c r="H27" s="304"/>
      <c r="I27" s="305"/>
      <c r="J27" s="43"/>
      <c r="K27" s="43"/>
    </row>
    <row r="28" spans="1:11" ht="24" customHeight="1" x14ac:dyDescent="0.4">
      <c r="A28" s="303"/>
      <c r="B28" s="304"/>
      <c r="C28" s="304"/>
      <c r="D28" s="304"/>
      <c r="E28" s="304"/>
      <c r="F28" s="304"/>
      <c r="G28" s="304"/>
      <c r="H28" s="304"/>
      <c r="I28" s="305"/>
      <c r="J28" s="43"/>
      <c r="K28" s="43"/>
    </row>
    <row r="29" spans="1:11" ht="24" customHeight="1" x14ac:dyDescent="0.4">
      <c r="A29" s="303" t="s">
        <v>358</v>
      </c>
      <c r="B29" s="304"/>
      <c r="C29" s="304"/>
      <c r="D29" s="304"/>
      <c r="E29" s="304"/>
      <c r="F29" s="304"/>
      <c r="G29" s="304"/>
      <c r="H29" s="304"/>
      <c r="I29" s="305"/>
      <c r="J29" s="43"/>
      <c r="K29" s="43"/>
    </row>
    <row r="30" spans="1:11" ht="24" customHeight="1" x14ac:dyDescent="0.4">
      <c r="A30" s="303"/>
      <c r="B30" s="304"/>
      <c r="C30" s="304"/>
      <c r="D30" s="304"/>
      <c r="E30" s="304"/>
      <c r="F30" s="304"/>
      <c r="G30" s="304"/>
      <c r="H30" s="304"/>
      <c r="I30" s="305"/>
    </row>
    <row r="31" spans="1:11" ht="24" customHeight="1" x14ac:dyDescent="0.4">
      <c r="A31" s="417"/>
      <c r="B31" s="414"/>
      <c r="C31" s="414"/>
      <c r="D31" s="414"/>
      <c r="E31" s="414"/>
      <c r="F31" s="414"/>
      <c r="G31" s="414"/>
      <c r="H31" s="414"/>
      <c r="I31" s="418"/>
    </row>
    <row r="32" spans="1:11" ht="24" customHeight="1" x14ac:dyDescent="0.4">
      <c r="A32" s="419"/>
      <c r="B32" s="415"/>
      <c r="C32" s="415"/>
      <c r="D32" s="415"/>
      <c r="E32" s="415"/>
      <c r="F32" s="415"/>
      <c r="G32" s="415"/>
      <c r="H32" s="415"/>
      <c r="I32" s="420"/>
    </row>
    <row r="33" spans="1:9" ht="24" customHeight="1" x14ac:dyDescent="0.4">
      <c r="A33" s="421"/>
      <c r="B33" s="416"/>
      <c r="C33" s="416"/>
      <c r="D33" s="416"/>
      <c r="E33" s="416"/>
      <c r="F33" s="416"/>
      <c r="G33" s="416"/>
      <c r="H33" s="416"/>
      <c r="I33" s="422"/>
    </row>
    <row r="34" spans="1:9" ht="24" customHeight="1" x14ac:dyDescent="0.4">
      <c r="A34" s="419"/>
      <c r="B34" s="415"/>
      <c r="C34" s="415"/>
      <c r="D34" s="415"/>
      <c r="E34" s="415"/>
      <c r="F34" s="415"/>
      <c r="G34" s="415"/>
      <c r="H34" s="415"/>
      <c r="I34" s="420"/>
    </row>
    <row r="35" spans="1:9" ht="24" customHeight="1" x14ac:dyDescent="0.4">
      <c r="A35" s="421"/>
      <c r="B35" s="416"/>
      <c r="C35" s="416"/>
      <c r="D35" s="416"/>
      <c r="E35" s="416"/>
      <c r="F35" s="416"/>
      <c r="G35" s="416"/>
      <c r="H35" s="416"/>
      <c r="I35" s="422"/>
    </row>
    <row r="36" spans="1:9" ht="24" customHeight="1" x14ac:dyDescent="0.4">
      <c r="A36" s="419"/>
      <c r="B36" s="415"/>
      <c r="C36" s="415"/>
      <c r="D36" s="415"/>
      <c r="E36" s="415"/>
      <c r="F36" s="415"/>
      <c r="G36" s="415"/>
      <c r="H36" s="415"/>
      <c r="I36" s="420"/>
    </row>
    <row r="37" spans="1:9" ht="24" customHeight="1" x14ac:dyDescent="0.4">
      <c r="A37" s="421"/>
      <c r="B37" s="416"/>
      <c r="C37" s="416"/>
      <c r="D37" s="416"/>
      <c r="E37" s="416"/>
      <c r="F37" s="416"/>
      <c r="G37" s="416"/>
      <c r="H37" s="416"/>
      <c r="I37" s="422"/>
    </row>
    <row r="38" spans="1:9" ht="24" customHeight="1" x14ac:dyDescent="0.4">
      <c r="A38" s="419"/>
      <c r="B38" s="415"/>
      <c r="C38" s="415"/>
      <c r="D38" s="415"/>
      <c r="E38" s="415"/>
      <c r="F38" s="415"/>
      <c r="G38" s="415"/>
      <c r="H38" s="415"/>
      <c r="I38" s="420"/>
    </row>
    <row r="39" spans="1:9" s="176" customFormat="1" ht="24" customHeight="1" x14ac:dyDescent="0.4">
      <c r="A39" s="421"/>
      <c r="B39" s="416"/>
      <c r="C39" s="416"/>
      <c r="D39" s="416"/>
      <c r="E39" s="416"/>
      <c r="F39" s="416"/>
      <c r="G39" s="416"/>
      <c r="H39" s="416"/>
      <c r="I39" s="422"/>
    </row>
    <row r="40" spans="1:9" ht="24" customHeight="1" x14ac:dyDescent="0.4">
      <c r="A40" s="419"/>
      <c r="B40" s="415"/>
      <c r="C40" s="415"/>
      <c r="D40" s="415"/>
      <c r="E40" s="415"/>
      <c r="F40" s="415"/>
      <c r="G40" s="415"/>
      <c r="H40" s="415"/>
      <c r="I40" s="420"/>
    </row>
    <row r="41" spans="1:9" ht="24" customHeight="1" thickBot="1" x14ac:dyDescent="0.45">
      <c r="A41" s="423" t="s">
        <v>361</v>
      </c>
      <c r="B41" s="424"/>
      <c r="C41" s="424"/>
      <c r="D41" s="424"/>
      <c r="E41" s="424"/>
      <c r="F41" s="424"/>
      <c r="G41" s="424"/>
      <c r="H41" s="424"/>
      <c r="I41" s="425"/>
    </row>
    <row r="42" spans="1:9" ht="24" customHeight="1" thickTop="1" x14ac:dyDescent="0.4"/>
  </sheetData>
  <mergeCells count="32">
    <mergeCell ref="A41:I41"/>
    <mergeCell ref="A31:I32"/>
    <mergeCell ref="A33:I34"/>
    <mergeCell ref="A35:I36"/>
    <mergeCell ref="A37:I38"/>
    <mergeCell ref="A39:I40"/>
    <mergeCell ref="A26:I28"/>
    <mergeCell ref="A29:I30"/>
    <mergeCell ref="E9:F9"/>
    <mergeCell ref="A22:I22"/>
    <mergeCell ref="A16:I17"/>
    <mergeCell ref="A18:I19"/>
    <mergeCell ref="A20:I21"/>
    <mergeCell ref="A23:I23"/>
    <mergeCell ref="A24:I24"/>
    <mergeCell ref="A25:I25"/>
    <mergeCell ref="A15:G15"/>
    <mergeCell ref="A13:C13"/>
    <mergeCell ref="E10:F10"/>
    <mergeCell ref="A7:C7"/>
    <mergeCell ref="A8:C8"/>
    <mergeCell ref="A9:C9"/>
    <mergeCell ref="A10:C10"/>
    <mergeCell ref="A11:C11"/>
    <mergeCell ref="A12:C12"/>
    <mergeCell ref="E12:F12"/>
    <mergeCell ref="E13:F13"/>
    <mergeCell ref="A1:I1"/>
    <mergeCell ref="I3:I4"/>
    <mergeCell ref="B6:G6"/>
    <mergeCell ref="E7:F7"/>
    <mergeCell ref="E8:F8"/>
  </mergeCells>
  <hyperlinks>
    <hyperlink ref="D2" r:id="rId1" xr:uid="{00000000-0004-0000-0200-000000000000}"/>
    <hyperlink ref="C2" r:id="rId2" xr:uid="{00000000-0004-0000-0200-000001000000}"/>
    <hyperlink ref="E2" r:id="rId3" location="by_Years_Experience" xr:uid="{00000000-0004-0000-0200-000002000000}"/>
    <hyperlink ref="F2" r:id="rId4" xr:uid="{00000000-0004-0000-0200-000003000000}"/>
    <hyperlink ref="G2" r:id="rId5" xr:uid="{00000000-0004-0000-0200-000004000000}"/>
    <hyperlink ref="D7" r:id="rId6" display="https://www.statista.com/statistics/208133/us-hotel-revenue-per-available-room-by-month/" xr:uid="{00000000-0004-0000-0200-000005000000}"/>
    <hyperlink ref="D8" r:id="rId7" display="http://www.gsa.gov/portal/content/101518" xr:uid="{00000000-0004-0000-0200-000006000000}"/>
    <hyperlink ref="D9" r:id="rId8" display="http://www.afdc.energy.gov/fuels/electricity_charging_home.html" xr:uid="{00000000-0004-0000-0200-000007000000}"/>
  </hyperlinks>
  <pageMargins left="0.7" right="0.7" top="0.75" bottom="0.75" header="0.3" footer="0.3"/>
  <pageSetup orientation="portrait" r:id="rId9"/>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9DF6D-6627-4767-89C0-FC76C4179753}">
  <dimension ref="A1:J149"/>
  <sheetViews>
    <sheetView zoomScale="75" zoomScaleNormal="75" workbookViewId="0">
      <pane ySplit="3" topLeftCell="A4" activePane="bottomLeft" state="frozen"/>
      <selection sqref="A1:D1"/>
      <selection pane="bottomLeft" activeCell="A4" sqref="A4:A39"/>
    </sheetView>
  </sheetViews>
  <sheetFormatPr defaultColWidth="18.59765625" defaultRowHeight="18" customHeight="1" x14ac:dyDescent="0.4"/>
  <cols>
    <col min="1" max="1" width="6.69921875" style="69" customWidth="1"/>
    <col min="2" max="2" width="102.69921875" style="42" customWidth="1"/>
    <col min="3" max="3" width="12.59765625" style="44" customWidth="1"/>
    <col min="4" max="4" width="15.59765625" style="8" customWidth="1"/>
    <col min="5" max="5" width="18.59765625" style="42" customWidth="1"/>
    <col min="6" max="6" width="24.69921875" style="69" customWidth="1"/>
    <col min="7" max="7" width="45.69921875" style="69" customWidth="1"/>
    <col min="8" max="16384" width="18.59765625" style="69"/>
  </cols>
  <sheetData>
    <row r="1" spans="1:10" ht="36" customHeight="1" thickTop="1" x14ac:dyDescent="0.4">
      <c r="B1" s="282" t="s">
        <v>156</v>
      </c>
      <c r="C1" s="283"/>
      <c r="D1" s="283"/>
      <c r="E1" s="283"/>
      <c r="F1" s="283"/>
      <c r="G1" s="284"/>
    </row>
    <row r="2" spans="1:10" s="118" customFormat="1" ht="36" customHeight="1" x14ac:dyDescent="0.4">
      <c r="B2" s="290" t="s">
        <v>327</v>
      </c>
      <c r="C2" s="291"/>
      <c r="D2" s="291"/>
      <c r="E2" s="291"/>
      <c r="F2" s="291"/>
      <c r="G2" s="323"/>
    </row>
    <row r="3" spans="1:10" s="136" customFormat="1" ht="57" customHeight="1" x14ac:dyDescent="0.4">
      <c r="B3" s="252" t="s">
        <v>355</v>
      </c>
      <c r="C3" s="253" t="s">
        <v>117</v>
      </c>
      <c r="D3" s="254" t="s">
        <v>157</v>
      </c>
      <c r="E3" s="255"/>
      <c r="F3" s="255" t="s">
        <v>158</v>
      </c>
      <c r="G3" s="256" t="s">
        <v>159</v>
      </c>
    </row>
    <row r="4" spans="1:10" ht="18" customHeight="1" x14ac:dyDescent="0.4">
      <c r="A4" s="340" t="s">
        <v>160</v>
      </c>
      <c r="B4" s="182" t="s">
        <v>161</v>
      </c>
      <c r="C4" s="161">
        <v>13</v>
      </c>
      <c r="D4" s="174">
        <v>660.79</v>
      </c>
      <c r="E4" s="174">
        <f t="shared" ref="E4:E26" si="0">IF($B4="", "", $C4 * $D4)</f>
        <v>8590.27</v>
      </c>
      <c r="F4" s="162" t="s">
        <v>162</v>
      </c>
      <c r="G4" s="183" t="s">
        <v>163</v>
      </c>
      <c r="H4" s="65"/>
      <c r="I4" s="65"/>
      <c r="J4" s="65"/>
    </row>
    <row r="5" spans="1:10" ht="18" customHeight="1" x14ac:dyDescent="0.4">
      <c r="A5" s="340"/>
      <c r="B5" s="182" t="s">
        <v>164</v>
      </c>
      <c r="C5" s="161">
        <v>26</v>
      </c>
      <c r="D5" s="174">
        <v>152.19</v>
      </c>
      <c r="E5" s="174">
        <f t="shared" si="0"/>
        <v>3956.94</v>
      </c>
      <c r="F5" s="162" t="s">
        <v>165</v>
      </c>
      <c r="G5" s="183" t="s">
        <v>166</v>
      </c>
      <c r="H5" s="65"/>
      <c r="I5" s="65"/>
      <c r="J5" s="65"/>
    </row>
    <row r="6" spans="1:10" ht="18" customHeight="1" x14ac:dyDescent="0.4">
      <c r="A6" s="340"/>
      <c r="B6" s="184" t="s">
        <v>167</v>
      </c>
      <c r="C6" s="161">
        <v>13</v>
      </c>
      <c r="D6" s="147">
        <v>69.989999999999995</v>
      </c>
      <c r="E6" s="174">
        <f t="shared" si="0"/>
        <v>909.86999999999989</v>
      </c>
      <c r="F6" s="162" t="s">
        <v>168</v>
      </c>
      <c r="G6" s="183" t="s">
        <v>169</v>
      </c>
      <c r="H6" s="65"/>
      <c r="I6" s="65"/>
      <c r="J6" s="65"/>
    </row>
    <row r="7" spans="1:10" ht="18" customHeight="1" x14ac:dyDescent="0.4">
      <c r="A7" s="340"/>
      <c r="B7" s="184" t="s">
        <v>170</v>
      </c>
      <c r="C7" s="161">
        <v>13</v>
      </c>
      <c r="D7" s="174">
        <v>24.99</v>
      </c>
      <c r="E7" s="174">
        <f t="shared" si="0"/>
        <v>324.87</v>
      </c>
      <c r="F7" s="162" t="s">
        <v>171</v>
      </c>
      <c r="G7" s="183" t="s">
        <v>172</v>
      </c>
      <c r="H7" s="65"/>
      <c r="I7" s="65"/>
      <c r="J7" s="65"/>
    </row>
    <row r="8" spans="1:10" ht="18" customHeight="1" x14ac:dyDescent="0.4">
      <c r="A8" s="340"/>
      <c r="B8" s="184" t="s">
        <v>173</v>
      </c>
      <c r="C8" s="161">
        <v>7</v>
      </c>
      <c r="D8" s="147">
        <v>50.79</v>
      </c>
      <c r="E8" s="174">
        <f t="shared" si="0"/>
        <v>355.53</v>
      </c>
      <c r="F8" s="162" t="s">
        <v>174</v>
      </c>
      <c r="G8" s="183" t="s">
        <v>175</v>
      </c>
      <c r="H8" s="65"/>
      <c r="I8" s="65"/>
      <c r="J8" s="65"/>
    </row>
    <row r="9" spans="1:10" ht="18" customHeight="1" x14ac:dyDescent="0.4">
      <c r="A9" s="340"/>
      <c r="B9" s="184" t="s">
        <v>176</v>
      </c>
      <c r="C9" s="161">
        <v>6</v>
      </c>
      <c r="D9" s="147">
        <v>259.99</v>
      </c>
      <c r="E9" s="174">
        <f t="shared" si="0"/>
        <v>1559.94</v>
      </c>
      <c r="F9" s="162" t="s">
        <v>177</v>
      </c>
      <c r="G9" s="183" t="s">
        <v>178</v>
      </c>
      <c r="H9" s="65"/>
      <c r="I9" s="65"/>
      <c r="J9" s="65"/>
    </row>
    <row r="10" spans="1:10" ht="18" customHeight="1" x14ac:dyDescent="0.4">
      <c r="A10" s="340"/>
      <c r="B10" s="184" t="s">
        <v>179</v>
      </c>
      <c r="C10" s="161">
        <v>2</v>
      </c>
      <c r="D10" s="174">
        <v>259.99</v>
      </c>
      <c r="E10" s="174">
        <f t="shared" si="0"/>
        <v>519.98</v>
      </c>
      <c r="F10" s="162" t="s">
        <v>180</v>
      </c>
      <c r="G10" s="183" t="s">
        <v>181</v>
      </c>
      <c r="H10" s="65"/>
      <c r="I10" s="65"/>
      <c r="J10" s="65"/>
    </row>
    <row r="11" spans="1:10" ht="18" customHeight="1" x14ac:dyDescent="0.4">
      <c r="A11" s="340"/>
      <c r="B11" s="184" t="s">
        <v>182</v>
      </c>
      <c r="C11" s="161">
        <v>1</v>
      </c>
      <c r="D11" s="147">
        <v>1199.99</v>
      </c>
      <c r="E11" s="174">
        <f t="shared" si="0"/>
        <v>1199.99</v>
      </c>
      <c r="F11" s="162" t="s">
        <v>183</v>
      </c>
      <c r="G11" s="183" t="s">
        <v>184</v>
      </c>
      <c r="H11" s="65"/>
      <c r="I11" s="65"/>
      <c r="J11" s="65"/>
    </row>
    <row r="12" spans="1:10" ht="18" customHeight="1" x14ac:dyDescent="0.4">
      <c r="A12" s="340"/>
      <c r="B12" s="184" t="s">
        <v>185</v>
      </c>
      <c r="C12" s="161">
        <v>14</v>
      </c>
      <c r="D12" s="147">
        <v>184.99</v>
      </c>
      <c r="E12" s="174">
        <f t="shared" si="0"/>
        <v>2589.86</v>
      </c>
      <c r="F12" s="162" t="s">
        <v>186</v>
      </c>
      <c r="G12" s="183" t="s">
        <v>187</v>
      </c>
      <c r="H12" s="65"/>
      <c r="I12" s="65"/>
      <c r="J12" s="65"/>
    </row>
    <row r="13" spans="1:10" ht="18" customHeight="1" x14ac:dyDescent="0.4">
      <c r="A13" s="340"/>
      <c r="B13" s="184" t="s">
        <v>188</v>
      </c>
      <c r="C13" s="161">
        <v>3</v>
      </c>
      <c r="D13" s="147">
        <v>907.99</v>
      </c>
      <c r="E13" s="174">
        <f t="shared" si="0"/>
        <v>2723.9700000000003</v>
      </c>
      <c r="F13" s="162" t="s">
        <v>189</v>
      </c>
      <c r="G13" s="183" t="s">
        <v>190</v>
      </c>
      <c r="H13" s="65"/>
      <c r="I13" s="65"/>
      <c r="J13" s="65"/>
    </row>
    <row r="14" spans="1:10" ht="18" customHeight="1" x14ac:dyDescent="0.4">
      <c r="A14" s="340"/>
      <c r="B14" s="184" t="s">
        <v>191</v>
      </c>
      <c r="C14" s="161">
        <v>1</v>
      </c>
      <c r="D14" s="174">
        <v>649.99</v>
      </c>
      <c r="E14" s="174">
        <f t="shared" si="0"/>
        <v>649.99</v>
      </c>
      <c r="F14" s="162" t="s">
        <v>192</v>
      </c>
      <c r="G14" s="183" t="s">
        <v>193</v>
      </c>
      <c r="H14" s="65"/>
      <c r="I14" s="65"/>
      <c r="J14" s="65"/>
    </row>
    <row r="15" spans="1:10" ht="18" customHeight="1" x14ac:dyDescent="0.4">
      <c r="A15" s="340"/>
      <c r="B15" s="184" t="s">
        <v>194</v>
      </c>
      <c r="C15" s="161">
        <v>2</v>
      </c>
      <c r="D15" s="147">
        <v>115.99</v>
      </c>
      <c r="E15" s="174">
        <f t="shared" si="0"/>
        <v>231.98</v>
      </c>
      <c r="F15" s="162" t="s">
        <v>195</v>
      </c>
      <c r="G15" s="183" t="s">
        <v>196</v>
      </c>
      <c r="H15" s="65"/>
      <c r="I15" s="65"/>
      <c r="J15" s="65"/>
    </row>
    <row r="16" spans="1:10" ht="18" customHeight="1" x14ac:dyDescent="0.35">
      <c r="A16" s="340"/>
      <c r="B16" s="185" t="s">
        <v>197</v>
      </c>
      <c r="C16" s="186">
        <v>3</v>
      </c>
      <c r="D16" s="187">
        <v>7.49</v>
      </c>
      <c r="E16" s="174">
        <f t="shared" si="0"/>
        <v>22.47</v>
      </c>
      <c r="F16" s="150">
        <v>124867</v>
      </c>
      <c r="G16" s="188" t="s">
        <v>198</v>
      </c>
      <c r="H16" s="65"/>
      <c r="I16" s="65"/>
      <c r="J16" s="65"/>
    </row>
    <row r="17" spans="1:10" ht="18" customHeight="1" x14ac:dyDescent="0.4">
      <c r="A17" s="340"/>
      <c r="B17" s="184" t="s">
        <v>199</v>
      </c>
      <c r="C17" s="161">
        <v>3</v>
      </c>
      <c r="D17" s="147">
        <v>185.99</v>
      </c>
      <c r="E17" s="174">
        <f t="shared" si="0"/>
        <v>557.97</v>
      </c>
      <c r="F17" s="162" t="s">
        <v>200</v>
      </c>
      <c r="G17" s="183" t="s">
        <v>201</v>
      </c>
      <c r="H17" s="65"/>
      <c r="I17" s="65"/>
      <c r="J17" s="65"/>
    </row>
    <row r="18" spans="1:10" ht="18" customHeight="1" x14ac:dyDescent="0.4">
      <c r="A18" s="340"/>
      <c r="B18" s="184" t="s">
        <v>202</v>
      </c>
      <c r="C18" s="161">
        <v>1</v>
      </c>
      <c r="D18" s="174">
        <v>136.16999999999999</v>
      </c>
      <c r="E18" s="174">
        <f t="shared" si="0"/>
        <v>136.16999999999999</v>
      </c>
      <c r="F18" s="162" t="s">
        <v>203</v>
      </c>
      <c r="G18" s="183" t="s">
        <v>204</v>
      </c>
      <c r="H18" s="65"/>
      <c r="I18" s="65"/>
      <c r="J18" s="65"/>
    </row>
    <row r="19" spans="1:10" ht="18" customHeight="1" x14ac:dyDescent="0.4">
      <c r="A19" s="340"/>
      <c r="B19" s="184" t="s">
        <v>205</v>
      </c>
      <c r="C19" s="161">
        <v>1</v>
      </c>
      <c r="D19" s="147">
        <v>349.99</v>
      </c>
      <c r="E19" s="174">
        <f t="shared" si="0"/>
        <v>349.99</v>
      </c>
      <c r="F19" s="162" t="s">
        <v>206</v>
      </c>
      <c r="G19" s="183" t="s">
        <v>207</v>
      </c>
      <c r="H19" s="65"/>
      <c r="I19" s="65"/>
      <c r="J19" s="65"/>
    </row>
    <row r="20" spans="1:10" ht="18" customHeight="1" x14ac:dyDescent="0.4">
      <c r="A20" s="340"/>
      <c r="B20" s="184" t="s">
        <v>291</v>
      </c>
      <c r="C20" s="161">
        <v>1</v>
      </c>
      <c r="D20" s="147">
        <v>74.989999999999995</v>
      </c>
      <c r="E20" s="174">
        <f t="shared" si="0"/>
        <v>74.989999999999995</v>
      </c>
      <c r="F20" s="162" t="s">
        <v>290</v>
      </c>
      <c r="G20" s="183" t="s">
        <v>289</v>
      </c>
      <c r="H20" s="65"/>
      <c r="I20" s="65"/>
      <c r="J20" s="65"/>
    </row>
    <row r="21" spans="1:10" ht="18" customHeight="1" x14ac:dyDescent="0.4">
      <c r="A21" s="340"/>
      <c r="B21" s="189" t="s">
        <v>292</v>
      </c>
      <c r="C21" s="161">
        <v>1</v>
      </c>
      <c r="D21" s="147">
        <v>75</v>
      </c>
      <c r="E21" s="174">
        <f t="shared" si="0"/>
        <v>75</v>
      </c>
      <c r="F21" s="162"/>
      <c r="G21" s="183"/>
      <c r="H21" s="65"/>
      <c r="I21" s="65"/>
      <c r="J21" s="65"/>
    </row>
    <row r="22" spans="1:10" ht="18" customHeight="1" x14ac:dyDescent="0.4">
      <c r="A22" s="340"/>
      <c r="B22" s="184" t="s">
        <v>208</v>
      </c>
      <c r="C22" s="161">
        <v>1</v>
      </c>
      <c r="D22" s="147">
        <v>17.989999999999998</v>
      </c>
      <c r="E22" s="174">
        <f t="shared" si="0"/>
        <v>17.989999999999998</v>
      </c>
      <c r="F22" s="162" t="s">
        <v>209</v>
      </c>
      <c r="G22" s="183" t="s">
        <v>210</v>
      </c>
      <c r="H22" s="65"/>
      <c r="I22" s="65"/>
      <c r="J22" s="65"/>
    </row>
    <row r="23" spans="1:10" ht="18" customHeight="1" x14ac:dyDescent="0.35">
      <c r="A23" s="340"/>
      <c r="B23" s="185" t="s">
        <v>211</v>
      </c>
      <c r="C23" s="186">
        <v>1</v>
      </c>
      <c r="D23" s="187">
        <v>69</v>
      </c>
      <c r="E23" s="174">
        <f t="shared" si="0"/>
        <v>69</v>
      </c>
      <c r="F23" s="150">
        <v>1002339427</v>
      </c>
      <c r="G23" s="188">
        <v>21027303</v>
      </c>
      <c r="H23" s="65"/>
      <c r="I23" s="65"/>
      <c r="J23" s="65"/>
    </row>
    <row r="24" spans="1:10" ht="18" customHeight="1" x14ac:dyDescent="0.4">
      <c r="A24" s="340"/>
      <c r="B24" s="184" t="s">
        <v>212</v>
      </c>
      <c r="C24" s="161">
        <v>1</v>
      </c>
      <c r="D24" s="147">
        <v>79.989999999999995</v>
      </c>
      <c r="E24" s="174">
        <f t="shared" si="0"/>
        <v>79.989999999999995</v>
      </c>
      <c r="F24" s="162" t="s">
        <v>213</v>
      </c>
      <c r="G24" s="183" t="s">
        <v>214</v>
      </c>
      <c r="H24" s="65"/>
      <c r="I24" s="65"/>
      <c r="J24" s="65"/>
    </row>
    <row r="25" spans="1:10" ht="18" customHeight="1" x14ac:dyDescent="0.4">
      <c r="A25" s="340"/>
      <c r="B25" s="190" t="s">
        <v>215</v>
      </c>
      <c r="C25" s="186">
        <v>1</v>
      </c>
      <c r="D25" s="191">
        <v>500</v>
      </c>
      <c r="E25" s="191">
        <f t="shared" si="0"/>
        <v>500</v>
      </c>
      <c r="F25" s="162"/>
      <c r="G25" s="183"/>
      <c r="H25" s="65"/>
      <c r="I25" s="65"/>
      <c r="J25" s="65"/>
    </row>
    <row r="26" spans="1:10" ht="18" customHeight="1" x14ac:dyDescent="0.4">
      <c r="A26" s="340"/>
      <c r="B26" s="184" t="s">
        <v>216</v>
      </c>
      <c r="C26" s="161">
        <v>1</v>
      </c>
      <c r="D26" s="174">
        <v>500</v>
      </c>
      <c r="E26" s="174">
        <f t="shared" si="0"/>
        <v>500</v>
      </c>
      <c r="F26" s="150"/>
      <c r="G26" s="188"/>
      <c r="H26" s="65"/>
      <c r="I26" s="65"/>
      <c r="J26" s="65"/>
    </row>
    <row r="27" spans="1:10" ht="18" customHeight="1" x14ac:dyDescent="0.4">
      <c r="A27" s="340"/>
      <c r="B27" s="189" t="s">
        <v>217</v>
      </c>
      <c r="C27" s="161">
        <v>1</v>
      </c>
      <c r="D27" s="174">
        <v>7500</v>
      </c>
      <c r="E27" s="174">
        <f>IF($B27="", "", $C27 * $D27)</f>
        <v>7500</v>
      </c>
      <c r="F27" s="162"/>
      <c r="G27" s="183"/>
      <c r="H27" s="65"/>
      <c r="I27" s="65"/>
      <c r="J27" s="65"/>
    </row>
    <row r="28" spans="1:10" ht="18" customHeight="1" x14ac:dyDescent="0.4">
      <c r="A28" s="340"/>
      <c r="B28" s="189"/>
      <c r="C28" s="161"/>
      <c r="D28" s="174"/>
      <c r="E28" s="174"/>
      <c r="F28" s="162"/>
      <c r="G28" s="183"/>
      <c r="H28" s="65"/>
      <c r="I28" s="65"/>
      <c r="J28" s="65"/>
    </row>
    <row r="29" spans="1:10" ht="18" customHeight="1" x14ac:dyDescent="0.4">
      <c r="A29" s="340"/>
      <c r="B29" s="184"/>
      <c r="C29" s="161"/>
      <c r="D29" s="147"/>
      <c r="E29" s="174"/>
      <c r="F29" s="162"/>
      <c r="G29" s="183"/>
      <c r="H29" s="65"/>
      <c r="I29" s="65"/>
      <c r="J29" s="65"/>
    </row>
    <row r="30" spans="1:10" ht="18" customHeight="1" x14ac:dyDescent="0.4">
      <c r="A30" s="340"/>
      <c r="B30" s="184"/>
      <c r="C30" s="161"/>
      <c r="D30" s="174"/>
      <c r="E30" s="174"/>
      <c r="F30" s="162"/>
      <c r="G30" s="183"/>
      <c r="H30" s="65"/>
      <c r="I30" s="65"/>
      <c r="J30" s="65"/>
    </row>
    <row r="31" spans="1:10" ht="18" customHeight="1" x14ac:dyDescent="0.4">
      <c r="A31" s="340"/>
      <c r="B31" s="184"/>
      <c r="C31" s="161"/>
      <c r="D31" s="147"/>
      <c r="E31" s="174"/>
      <c r="F31" s="162"/>
      <c r="G31" s="183"/>
      <c r="H31" s="65"/>
      <c r="I31" s="65"/>
      <c r="J31" s="65"/>
    </row>
    <row r="32" spans="1:10" ht="18" customHeight="1" x14ac:dyDescent="0.4">
      <c r="A32" s="340"/>
      <c r="B32" s="184"/>
      <c r="C32" s="161"/>
      <c r="D32" s="174"/>
      <c r="E32" s="174"/>
      <c r="F32" s="162"/>
      <c r="G32" s="183"/>
      <c r="H32" s="65"/>
      <c r="I32" s="65"/>
      <c r="J32" s="65"/>
    </row>
    <row r="33" spans="1:10" ht="18" customHeight="1" x14ac:dyDescent="0.4">
      <c r="A33" s="340"/>
      <c r="B33" s="184"/>
      <c r="C33" s="161"/>
      <c r="D33" s="174"/>
      <c r="E33" s="174"/>
      <c r="F33" s="162"/>
      <c r="G33" s="183"/>
      <c r="H33" s="65"/>
      <c r="I33" s="65"/>
      <c r="J33" s="65"/>
    </row>
    <row r="34" spans="1:10" ht="18" customHeight="1" x14ac:dyDescent="0.4">
      <c r="A34" s="340"/>
      <c r="B34" s="184"/>
      <c r="C34" s="161"/>
      <c r="D34" s="147"/>
      <c r="E34" s="174"/>
      <c r="F34" s="162"/>
      <c r="G34" s="183"/>
      <c r="H34" s="65"/>
      <c r="I34" s="65"/>
      <c r="J34" s="65"/>
    </row>
    <row r="35" spans="1:10" ht="18" customHeight="1" x14ac:dyDescent="0.4">
      <c r="A35" s="340"/>
      <c r="B35" s="184"/>
      <c r="C35" s="161"/>
      <c r="D35" s="174"/>
      <c r="E35" s="174"/>
      <c r="F35" s="162"/>
      <c r="G35" s="183"/>
      <c r="H35" s="65"/>
      <c r="I35" s="65"/>
      <c r="J35" s="65"/>
    </row>
    <row r="36" spans="1:10" ht="18" customHeight="1" x14ac:dyDescent="0.4">
      <c r="A36" s="340"/>
      <c r="B36" s="184"/>
      <c r="C36" s="161"/>
      <c r="D36" s="174"/>
      <c r="E36" s="174"/>
      <c r="F36" s="162"/>
      <c r="G36" s="183"/>
      <c r="H36" s="65"/>
      <c r="I36" s="65"/>
      <c r="J36" s="65"/>
    </row>
    <row r="37" spans="1:10" ht="18" customHeight="1" x14ac:dyDescent="0.4">
      <c r="A37" s="340"/>
      <c r="B37" s="184"/>
      <c r="C37" s="161"/>
      <c r="D37" s="147"/>
      <c r="E37" s="174"/>
      <c r="F37" s="162"/>
      <c r="G37" s="183"/>
      <c r="H37" s="65"/>
      <c r="I37" s="65"/>
      <c r="J37" s="65"/>
    </row>
    <row r="38" spans="1:10" s="128" customFormat="1" ht="18" customHeight="1" x14ac:dyDescent="0.4">
      <c r="A38" s="340"/>
      <c r="B38" s="192"/>
      <c r="C38" s="193"/>
      <c r="D38" s="193"/>
      <c r="E38" s="165" t="str">
        <f>CONCATENATE("Total ",A4)</f>
        <v>Total Funiture</v>
      </c>
      <c r="F38" s="170">
        <f>SUM(E4:E37)</f>
        <v>33496.760000000009</v>
      </c>
      <c r="G38" s="194"/>
      <c r="H38" s="96"/>
      <c r="I38" s="96"/>
      <c r="J38" s="96"/>
    </row>
    <row r="39" spans="1:10" ht="18" customHeight="1" thickBot="1" x14ac:dyDescent="0.45">
      <c r="A39" s="341"/>
      <c r="B39" s="324"/>
      <c r="C39" s="325"/>
      <c r="D39" s="325"/>
      <c r="E39" s="325"/>
      <c r="F39" s="325"/>
      <c r="G39" s="326"/>
      <c r="H39" s="65"/>
      <c r="I39" s="65"/>
      <c r="J39" s="65"/>
    </row>
    <row r="40" spans="1:10" ht="36" customHeight="1" x14ac:dyDescent="0.4">
      <c r="A40" s="87"/>
      <c r="B40" s="320"/>
      <c r="C40" s="321"/>
      <c r="D40" s="321"/>
      <c r="E40" s="321"/>
      <c r="F40" s="321"/>
      <c r="G40" s="322"/>
      <c r="H40" s="65"/>
      <c r="I40" s="65"/>
      <c r="J40" s="65"/>
    </row>
    <row r="41" spans="1:10" ht="18" customHeight="1" x14ac:dyDescent="0.4">
      <c r="A41" s="342" t="s">
        <v>293</v>
      </c>
      <c r="B41" s="195" t="s">
        <v>218</v>
      </c>
      <c r="C41" s="196">
        <v>4</v>
      </c>
      <c r="D41" s="197">
        <v>169.39</v>
      </c>
      <c r="E41" s="198">
        <f t="shared" ref="E41:E50" si="1">IF($B41="", "", $C41 * $D41)</f>
        <v>677.56</v>
      </c>
      <c r="F41" s="199" t="s">
        <v>219</v>
      </c>
      <c r="G41" s="200" t="s">
        <v>220</v>
      </c>
      <c r="H41" s="65"/>
      <c r="I41" s="65"/>
      <c r="J41" s="65"/>
    </row>
    <row r="42" spans="1:10" ht="18" customHeight="1" x14ac:dyDescent="0.4">
      <c r="A42" s="342"/>
      <c r="B42" s="195" t="s">
        <v>221</v>
      </c>
      <c r="C42" s="196">
        <v>2</v>
      </c>
      <c r="D42" s="198">
        <v>171.99</v>
      </c>
      <c r="E42" s="198">
        <f t="shared" si="1"/>
        <v>343.98</v>
      </c>
      <c r="F42" s="199" t="s">
        <v>356</v>
      </c>
      <c r="G42" s="200" t="s">
        <v>222</v>
      </c>
      <c r="H42" s="65"/>
      <c r="I42" s="65"/>
      <c r="J42" s="65"/>
    </row>
    <row r="43" spans="1:10" ht="18" customHeight="1" x14ac:dyDescent="0.4">
      <c r="A43" s="342"/>
      <c r="B43" s="195" t="s">
        <v>223</v>
      </c>
      <c r="C43" s="196">
        <v>2</v>
      </c>
      <c r="D43" s="137">
        <v>20.49</v>
      </c>
      <c r="E43" s="198">
        <f t="shared" si="1"/>
        <v>40.98</v>
      </c>
      <c r="F43" s="199" t="s">
        <v>224</v>
      </c>
      <c r="G43" s="200" t="s">
        <v>225</v>
      </c>
      <c r="H43" s="65"/>
      <c r="I43" s="65"/>
      <c r="J43" s="65"/>
    </row>
    <row r="44" spans="1:10" ht="18" customHeight="1" x14ac:dyDescent="0.4">
      <c r="A44" s="342"/>
      <c r="B44" s="195" t="s">
        <v>226</v>
      </c>
      <c r="C44" s="196">
        <v>1</v>
      </c>
      <c r="D44" s="137">
        <v>549</v>
      </c>
      <c r="E44" s="198">
        <f t="shared" si="1"/>
        <v>549</v>
      </c>
      <c r="F44" s="199" t="s">
        <v>227</v>
      </c>
      <c r="G44" s="200" t="s">
        <v>228</v>
      </c>
      <c r="H44" s="65"/>
      <c r="I44" s="65"/>
      <c r="J44" s="65"/>
    </row>
    <row r="45" spans="1:10" ht="18" customHeight="1" x14ac:dyDescent="0.4">
      <c r="A45" s="342"/>
      <c r="B45" s="201" t="s">
        <v>229</v>
      </c>
      <c r="C45" s="202">
        <v>1</v>
      </c>
      <c r="D45" s="137">
        <v>79.989999999999995</v>
      </c>
      <c r="E45" s="198">
        <f t="shared" si="1"/>
        <v>79.989999999999995</v>
      </c>
      <c r="F45" s="203">
        <v>9881868</v>
      </c>
      <c r="G45" s="204" t="s">
        <v>230</v>
      </c>
      <c r="H45" s="65"/>
      <c r="I45" s="65"/>
      <c r="J45" s="65"/>
    </row>
    <row r="46" spans="1:10" s="47" customFormat="1" ht="18" customHeight="1" x14ac:dyDescent="0.4">
      <c r="A46" s="342"/>
      <c r="B46" s="205"/>
      <c r="C46" s="138"/>
      <c r="D46" s="139"/>
      <c r="E46" s="198" t="str">
        <f t="shared" si="1"/>
        <v/>
      </c>
      <c r="F46" s="140"/>
      <c r="G46" s="206"/>
      <c r="H46" s="75"/>
      <c r="I46" s="53"/>
    </row>
    <row r="47" spans="1:10" s="47" customFormat="1" ht="18" customHeight="1" x14ac:dyDescent="0.4">
      <c r="A47" s="342"/>
      <c r="B47" s="205"/>
      <c r="C47" s="138"/>
      <c r="D47" s="139"/>
      <c r="E47" s="198" t="str">
        <f t="shared" si="1"/>
        <v/>
      </c>
      <c r="F47" s="140"/>
      <c r="G47" s="206"/>
      <c r="H47" s="75"/>
      <c r="I47" s="53"/>
    </row>
    <row r="48" spans="1:10" s="47" customFormat="1" ht="18" customHeight="1" x14ac:dyDescent="0.4">
      <c r="A48" s="342"/>
      <c r="B48" s="205"/>
      <c r="C48" s="138"/>
      <c r="D48" s="139"/>
      <c r="E48" s="198" t="str">
        <f t="shared" si="1"/>
        <v/>
      </c>
      <c r="F48" s="140"/>
      <c r="G48" s="206"/>
      <c r="H48" s="75"/>
      <c r="I48" s="53"/>
    </row>
    <row r="49" spans="1:10" s="47" customFormat="1" ht="18" customHeight="1" x14ac:dyDescent="0.4">
      <c r="A49" s="342"/>
      <c r="B49" s="205"/>
      <c r="C49" s="138"/>
      <c r="D49" s="139"/>
      <c r="E49" s="198" t="str">
        <f t="shared" si="1"/>
        <v/>
      </c>
      <c r="F49" s="140"/>
      <c r="G49" s="206"/>
      <c r="H49" s="75"/>
      <c r="I49" s="53"/>
    </row>
    <row r="50" spans="1:10" s="47" customFormat="1" ht="18" customHeight="1" x14ac:dyDescent="0.4">
      <c r="A50" s="342"/>
      <c r="B50" s="205"/>
      <c r="C50" s="138"/>
      <c r="D50" s="139"/>
      <c r="E50" s="198" t="str">
        <f t="shared" si="1"/>
        <v/>
      </c>
      <c r="F50" s="164"/>
      <c r="G50" s="206"/>
      <c r="H50" s="75"/>
      <c r="I50" s="53"/>
    </row>
    <row r="51" spans="1:10" s="169" customFormat="1" ht="18" customHeight="1" x14ac:dyDescent="0.4">
      <c r="A51" s="342"/>
      <c r="B51" s="336" t="str">
        <f>CONCATENATE("Total ", A41)</f>
        <v>Total Reception Area Furniture &amp; Accessories</v>
      </c>
      <c r="C51" s="337"/>
      <c r="D51" s="337"/>
      <c r="E51" s="337"/>
      <c r="F51" s="179">
        <f>SUM(E41:E50)</f>
        <v>1691.51</v>
      </c>
      <c r="G51" s="207"/>
      <c r="H51" s="180"/>
      <c r="I51" s="168"/>
    </row>
    <row r="52" spans="1:10" ht="18" customHeight="1" thickBot="1" x14ac:dyDescent="0.45">
      <c r="A52" s="343"/>
      <c r="B52" s="327"/>
      <c r="C52" s="328"/>
      <c r="D52" s="328"/>
      <c r="E52" s="328"/>
      <c r="F52" s="328"/>
      <c r="G52" s="329"/>
      <c r="H52" s="65"/>
      <c r="I52" s="65"/>
      <c r="J52" s="65"/>
    </row>
    <row r="53" spans="1:10" ht="38.4" customHeight="1" x14ac:dyDescent="0.4">
      <c r="B53" s="333"/>
      <c r="C53" s="334"/>
      <c r="D53" s="334"/>
      <c r="E53" s="334"/>
      <c r="F53" s="334"/>
      <c r="G53" s="335"/>
      <c r="H53" s="65"/>
      <c r="I53" s="65"/>
      <c r="J53" s="65"/>
    </row>
    <row r="54" spans="1:10" ht="18" customHeight="1" x14ac:dyDescent="0.4">
      <c r="A54" s="344" t="s">
        <v>294</v>
      </c>
      <c r="B54" s="208" t="s">
        <v>231</v>
      </c>
      <c r="C54" s="161">
        <v>1</v>
      </c>
      <c r="D54" s="147">
        <v>3649</v>
      </c>
      <c r="E54" s="174">
        <f t="shared" ref="E54:E68" si="2">IF($B54="", "", $C54 * $D54)</f>
        <v>3649</v>
      </c>
      <c r="F54" s="162"/>
      <c r="G54" s="183"/>
      <c r="H54" s="65"/>
      <c r="I54" s="65"/>
      <c r="J54" s="65"/>
    </row>
    <row r="55" spans="1:10" ht="18" customHeight="1" x14ac:dyDescent="0.4">
      <c r="A55" s="344"/>
      <c r="B55" s="208" t="s">
        <v>232</v>
      </c>
      <c r="C55" s="161">
        <v>1</v>
      </c>
      <c r="D55" s="174">
        <v>400</v>
      </c>
      <c r="E55" s="174">
        <f t="shared" si="2"/>
        <v>400</v>
      </c>
      <c r="F55" s="162"/>
      <c r="G55" s="183"/>
      <c r="H55" s="65"/>
      <c r="I55" s="65"/>
      <c r="J55" s="65"/>
    </row>
    <row r="56" spans="1:10" ht="18" customHeight="1" x14ac:dyDescent="0.4">
      <c r="A56" s="344"/>
      <c r="B56" s="208" t="s">
        <v>233</v>
      </c>
      <c r="C56" s="161">
        <v>1</v>
      </c>
      <c r="D56" s="141">
        <v>799</v>
      </c>
      <c r="E56" s="174">
        <f t="shared" si="2"/>
        <v>799</v>
      </c>
      <c r="F56" s="162"/>
      <c r="G56" s="183"/>
      <c r="H56" s="65"/>
      <c r="I56" s="65"/>
      <c r="J56" s="65"/>
    </row>
    <row r="57" spans="1:10" ht="18" customHeight="1" x14ac:dyDescent="0.4">
      <c r="A57" s="344"/>
      <c r="B57" s="208" t="s">
        <v>295</v>
      </c>
      <c r="C57" s="161">
        <v>30</v>
      </c>
      <c r="D57" s="141">
        <v>164.99</v>
      </c>
      <c r="E57" s="174">
        <f t="shared" si="2"/>
        <v>4949.7000000000007</v>
      </c>
      <c r="F57" s="162"/>
      <c r="G57" s="183"/>
      <c r="H57" s="65"/>
      <c r="I57" s="65"/>
      <c r="J57" s="65"/>
    </row>
    <row r="58" spans="1:10" ht="18" customHeight="1" x14ac:dyDescent="0.4">
      <c r="A58" s="344"/>
      <c r="B58" s="209" t="s">
        <v>234</v>
      </c>
      <c r="C58" s="210">
        <v>1</v>
      </c>
      <c r="D58" s="142">
        <v>3385</v>
      </c>
      <c r="E58" s="211">
        <f t="shared" si="2"/>
        <v>3385</v>
      </c>
      <c r="F58" s="212" t="s">
        <v>339</v>
      </c>
      <c r="G58" s="213"/>
      <c r="H58" s="58"/>
      <c r="I58" s="59"/>
      <c r="J58" s="65"/>
    </row>
    <row r="59" spans="1:10" ht="18" customHeight="1" x14ac:dyDescent="0.4">
      <c r="A59" s="344"/>
      <c r="B59" s="208" t="s">
        <v>235</v>
      </c>
      <c r="C59" s="161">
        <v>5</v>
      </c>
      <c r="D59" s="141">
        <v>19.89</v>
      </c>
      <c r="E59" s="174">
        <f t="shared" si="2"/>
        <v>99.45</v>
      </c>
      <c r="F59" s="212"/>
      <c r="G59" s="213"/>
      <c r="H59" s="56"/>
      <c r="I59" s="59"/>
      <c r="J59" s="65"/>
    </row>
    <row r="60" spans="1:10" s="47" customFormat="1" ht="18" customHeight="1" x14ac:dyDescent="0.4">
      <c r="A60" s="344"/>
      <c r="B60" s="214" t="s">
        <v>236</v>
      </c>
      <c r="C60" s="143">
        <v>1</v>
      </c>
      <c r="D60" s="141">
        <v>249.99</v>
      </c>
      <c r="E60" s="174">
        <f t="shared" si="2"/>
        <v>249.99</v>
      </c>
      <c r="F60" s="144"/>
      <c r="G60" s="215"/>
      <c r="H60" s="181"/>
      <c r="I60" s="53"/>
    </row>
    <row r="61" spans="1:10" ht="18" customHeight="1" x14ac:dyDescent="0.4">
      <c r="A61" s="344"/>
      <c r="B61" s="216" t="s">
        <v>237</v>
      </c>
      <c r="C61" s="146">
        <v>5</v>
      </c>
      <c r="D61" s="147">
        <v>248.88</v>
      </c>
      <c r="E61" s="174">
        <f t="shared" si="2"/>
        <v>1244.4000000000001</v>
      </c>
      <c r="F61" s="146"/>
      <c r="G61" s="217"/>
      <c r="H61" s="61"/>
      <c r="I61" s="65"/>
      <c r="J61" s="65"/>
    </row>
    <row r="62" spans="1:10" ht="18" customHeight="1" x14ac:dyDescent="0.4">
      <c r="A62" s="344"/>
      <c r="B62" s="218" t="s">
        <v>238</v>
      </c>
      <c r="C62" s="148">
        <v>1</v>
      </c>
      <c r="D62" s="148">
        <v>505.36</v>
      </c>
      <c r="E62" s="174">
        <f t="shared" si="2"/>
        <v>505.36</v>
      </c>
      <c r="F62" s="149"/>
      <c r="G62" s="188"/>
      <c r="H62" s="62"/>
      <c r="I62" s="65"/>
      <c r="J62" s="65"/>
    </row>
    <row r="63" spans="1:10" ht="18" customHeight="1" x14ac:dyDescent="0.4">
      <c r="A63" s="344"/>
      <c r="B63" s="208" t="s">
        <v>239</v>
      </c>
      <c r="C63" s="161">
        <v>15</v>
      </c>
      <c r="D63" s="151">
        <v>99.99</v>
      </c>
      <c r="E63" s="174">
        <f t="shared" si="2"/>
        <v>1499.85</v>
      </c>
      <c r="F63" s="149" t="s">
        <v>288</v>
      </c>
      <c r="G63" s="188" t="s">
        <v>240</v>
      </c>
      <c r="H63" s="63"/>
      <c r="I63" s="65"/>
      <c r="J63" s="65"/>
    </row>
    <row r="64" spans="1:10" ht="18" customHeight="1" x14ac:dyDescent="0.4">
      <c r="A64" s="344"/>
      <c r="B64" s="208" t="s">
        <v>241</v>
      </c>
      <c r="C64" s="161">
        <v>1</v>
      </c>
      <c r="D64" s="141">
        <v>1799</v>
      </c>
      <c r="E64" s="174">
        <f t="shared" si="2"/>
        <v>1799</v>
      </c>
      <c r="F64" s="162"/>
      <c r="G64" s="183"/>
      <c r="H64" s="56"/>
      <c r="I64" s="65"/>
      <c r="J64" s="65"/>
    </row>
    <row r="65" spans="1:10" ht="18" customHeight="1" x14ac:dyDescent="0.4">
      <c r="A65" s="344"/>
      <c r="B65" s="218" t="s">
        <v>242</v>
      </c>
      <c r="C65" s="173">
        <v>15</v>
      </c>
      <c r="D65" s="152">
        <v>1749</v>
      </c>
      <c r="E65" s="174">
        <f t="shared" si="2"/>
        <v>26235</v>
      </c>
      <c r="F65" s="153"/>
      <c r="G65" s="219" t="s">
        <v>277</v>
      </c>
      <c r="H65" s="65"/>
      <c r="I65" s="65"/>
      <c r="J65" s="65"/>
    </row>
    <row r="66" spans="1:10" ht="18" customHeight="1" x14ac:dyDescent="0.4">
      <c r="A66" s="344"/>
      <c r="B66" s="216" t="s">
        <v>243</v>
      </c>
      <c r="C66" s="160">
        <v>15</v>
      </c>
      <c r="D66" s="141">
        <v>37.49</v>
      </c>
      <c r="E66" s="174">
        <f t="shared" si="2"/>
        <v>562.35</v>
      </c>
      <c r="F66" s="220">
        <v>5075000</v>
      </c>
      <c r="G66" s="219" t="s">
        <v>244</v>
      </c>
      <c r="H66" s="56"/>
      <c r="I66" s="65"/>
      <c r="J66" s="65"/>
    </row>
    <row r="67" spans="1:10" s="47" customFormat="1" ht="18" customHeight="1" x14ac:dyDescent="0.4">
      <c r="A67" s="344"/>
      <c r="B67" s="221" t="s">
        <v>326</v>
      </c>
      <c r="C67" s="154">
        <v>13</v>
      </c>
      <c r="D67" s="151">
        <f>12.5*12</f>
        <v>150</v>
      </c>
      <c r="E67" s="174">
        <f t="shared" si="2"/>
        <v>1950</v>
      </c>
      <c r="F67" s="155"/>
      <c r="G67" s="222"/>
      <c r="H67" s="181"/>
      <c r="I67" s="50" t="s">
        <v>245</v>
      </c>
    </row>
    <row r="68" spans="1:10" ht="18" customHeight="1" x14ac:dyDescent="0.4">
      <c r="A68" s="344"/>
      <c r="B68" s="223" t="s">
        <v>246</v>
      </c>
      <c r="C68" s="224">
        <v>13</v>
      </c>
      <c r="D68" s="147">
        <v>44.99</v>
      </c>
      <c r="E68" s="147">
        <f t="shared" si="2"/>
        <v>584.87</v>
      </c>
      <c r="F68" s="149"/>
      <c r="G68" s="188"/>
    </row>
    <row r="69" spans="1:10" s="47" customFormat="1" ht="18" customHeight="1" x14ac:dyDescent="0.4">
      <c r="A69" s="344"/>
      <c r="B69" s="225" t="s">
        <v>247</v>
      </c>
      <c r="C69" s="156">
        <v>6</v>
      </c>
      <c r="D69" s="157">
        <v>300</v>
      </c>
      <c r="E69" s="174">
        <f t="shared" ref="E69:E71" si="3">IF($B69="", "", $C69 * $D69)</f>
        <v>1800</v>
      </c>
      <c r="F69" s="158" t="s">
        <v>248</v>
      </c>
      <c r="G69" s="222"/>
      <c r="H69" s="181"/>
      <c r="I69" s="50"/>
    </row>
    <row r="70" spans="1:10" s="47" customFormat="1" ht="18" customHeight="1" x14ac:dyDescent="0.4">
      <c r="A70" s="344"/>
      <c r="B70" s="225" t="s">
        <v>249</v>
      </c>
      <c r="C70" s="156">
        <v>3</v>
      </c>
      <c r="D70" s="157">
        <v>199</v>
      </c>
      <c r="E70" s="174">
        <f t="shared" si="3"/>
        <v>597</v>
      </c>
      <c r="F70" s="158" t="s">
        <v>250</v>
      </c>
      <c r="G70" s="222"/>
      <c r="H70" s="181"/>
      <c r="I70" s="50"/>
    </row>
    <row r="71" spans="1:10" s="47" customFormat="1" ht="18" customHeight="1" x14ac:dyDescent="0.4">
      <c r="A71" s="344"/>
      <c r="B71" s="225" t="s">
        <v>251</v>
      </c>
      <c r="C71" s="156">
        <v>6</v>
      </c>
      <c r="D71" s="157">
        <v>209.99</v>
      </c>
      <c r="E71" s="174">
        <f t="shared" si="3"/>
        <v>1259.94</v>
      </c>
      <c r="F71" s="158" t="s">
        <v>252</v>
      </c>
      <c r="G71" s="222"/>
      <c r="H71" s="181"/>
      <c r="I71" s="50"/>
    </row>
    <row r="72" spans="1:10" s="47" customFormat="1" ht="18" customHeight="1" x14ac:dyDescent="0.4">
      <c r="A72" s="344"/>
      <c r="B72" s="225" t="s">
        <v>253</v>
      </c>
      <c r="C72" s="156">
        <v>13</v>
      </c>
      <c r="D72" s="157">
        <v>149.99</v>
      </c>
      <c r="E72" s="174">
        <f t="shared" ref="E72:E79" si="4">IF($B72="", "", $C72 * $D72)</f>
        <v>1949.8700000000001</v>
      </c>
      <c r="F72" s="159"/>
      <c r="G72" s="222"/>
      <c r="H72" s="181"/>
      <c r="I72" s="50"/>
    </row>
    <row r="73" spans="1:10" ht="18" customHeight="1" x14ac:dyDescent="0.4">
      <c r="A73" s="344"/>
      <c r="B73" s="208" t="s">
        <v>254</v>
      </c>
      <c r="C73" s="161">
        <v>7</v>
      </c>
      <c r="D73" s="147">
        <v>119.99</v>
      </c>
      <c r="E73" s="174">
        <f t="shared" si="4"/>
        <v>839.93</v>
      </c>
      <c r="F73" s="145"/>
      <c r="G73" s="215"/>
      <c r="H73" s="181"/>
      <c r="I73" s="65"/>
      <c r="J73" s="65"/>
    </row>
    <row r="74" spans="1:10" ht="18" customHeight="1" x14ac:dyDescent="0.4">
      <c r="A74" s="344"/>
      <c r="B74" s="218" t="s">
        <v>255</v>
      </c>
      <c r="C74" s="160">
        <v>6</v>
      </c>
      <c r="D74" s="174">
        <v>132.97999999999999</v>
      </c>
      <c r="E74" s="174">
        <f t="shared" si="4"/>
        <v>797.87999999999988</v>
      </c>
      <c r="F74" s="174"/>
      <c r="G74" s="219"/>
      <c r="H74" s="62"/>
      <c r="I74" s="60"/>
      <c r="J74" s="65"/>
    </row>
    <row r="75" spans="1:10" ht="18" customHeight="1" x14ac:dyDescent="0.4">
      <c r="A75" s="344"/>
      <c r="B75" s="208" t="s">
        <v>256</v>
      </c>
      <c r="C75" s="161">
        <v>6</v>
      </c>
      <c r="D75" s="141">
        <v>199.99</v>
      </c>
      <c r="E75" s="174">
        <f t="shared" si="4"/>
        <v>1199.94</v>
      </c>
      <c r="F75" s="162"/>
      <c r="G75" s="183"/>
      <c r="H75" s="62"/>
      <c r="I75" s="61"/>
      <c r="J75" s="65"/>
    </row>
    <row r="76" spans="1:10" ht="18" customHeight="1" x14ac:dyDescent="0.4">
      <c r="A76" s="344"/>
      <c r="B76" s="226" t="s">
        <v>257</v>
      </c>
      <c r="C76" s="161">
        <v>1</v>
      </c>
      <c r="D76" s="141">
        <v>29.99</v>
      </c>
      <c r="E76" s="174">
        <f t="shared" si="4"/>
        <v>29.99</v>
      </c>
      <c r="F76" s="162"/>
      <c r="G76" s="183"/>
      <c r="H76" s="56"/>
      <c r="I76" s="65"/>
      <c r="J76" s="65"/>
    </row>
    <row r="77" spans="1:10" ht="18" customHeight="1" x14ac:dyDescent="0.4">
      <c r="A77" s="344"/>
      <c r="B77" s="208" t="s">
        <v>258</v>
      </c>
      <c r="C77" s="161">
        <v>15</v>
      </c>
      <c r="D77" s="141">
        <v>235.59</v>
      </c>
      <c r="E77" s="174">
        <f t="shared" si="4"/>
        <v>3533.85</v>
      </c>
      <c r="F77" s="162"/>
      <c r="G77" s="183" t="s">
        <v>259</v>
      </c>
      <c r="H77" s="56"/>
      <c r="I77" s="65"/>
      <c r="J77" s="65"/>
    </row>
    <row r="78" spans="1:10" s="47" customFormat="1" ht="18" customHeight="1" x14ac:dyDescent="0.4">
      <c r="A78" s="344"/>
      <c r="B78" s="227" t="s">
        <v>296</v>
      </c>
      <c r="C78" s="154">
        <v>100</v>
      </c>
      <c r="D78" s="151">
        <v>200</v>
      </c>
      <c r="E78" s="174">
        <f t="shared" si="4"/>
        <v>20000</v>
      </c>
      <c r="F78" s="155"/>
      <c r="G78" s="222"/>
      <c r="H78" s="75"/>
      <c r="I78" s="53"/>
    </row>
    <row r="79" spans="1:10" s="47" customFormat="1" ht="18" customHeight="1" x14ac:dyDescent="0.4">
      <c r="A79" s="344"/>
      <c r="B79" s="227" t="s">
        <v>297</v>
      </c>
      <c r="C79" s="154">
        <v>10</v>
      </c>
      <c r="D79" s="151">
        <v>150</v>
      </c>
      <c r="E79" s="174">
        <f t="shared" si="4"/>
        <v>1500</v>
      </c>
      <c r="F79" s="155"/>
      <c r="G79" s="222"/>
      <c r="H79" s="75"/>
      <c r="I79" s="53"/>
    </row>
    <row r="80" spans="1:10" s="47" customFormat="1" ht="18" customHeight="1" x14ac:dyDescent="0.4">
      <c r="A80" s="344"/>
      <c r="B80" s="228"/>
      <c r="C80" s="154"/>
      <c r="D80" s="151"/>
      <c r="E80" s="174"/>
      <c r="F80" s="155"/>
      <c r="G80" s="222"/>
      <c r="H80" s="75"/>
      <c r="I80" s="53"/>
    </row>
    <row r="81" spans="1:10" s="47" customFormat="1" ht="18" customHeight="1" x14ac:dyDescent="0.4">
      <c r="A81" s="344"/>
      <c r="B81" s="228"/>
      <c r="C81" s="154"/>
      <c r="D81" s="151"/>
      <c r="E81" s="174"/>
      <c r="F81" s="155"/>
      <c r="G81" s="222"/>
      <c r="H81" s="75"/>
      <c r="I81" s="53"/>
    </row>
    <row r="82" spans="1:10" s="47" customFormat="1" ht="18" customHeight="1" x14ac:dyDescent="0.4">
      <c r="A82" s="344"/>
      <c r="B82" s="228"/>
      <c r="C82" s="154"/>
      <c r="D82" s="151"/>
      <c r="E82" s="174"/>
      <c r="F82" s="155"/>
      <c r="G82" s="222"/>
      <c r="H82" s="75"/>
      <c r="I82" s="53"/>
    </row>
    <row r="83" spans="1:10" s="47" customFormat="1" ht="18" customHeight="1" x14ac:dyDescent="0.4">
      <c r="A83" s="344"/>
      <c r="B83" s="228"/>
      <c r="C83" s="154"/>
      <c r="D83" s="151"/>
      <c r="E83" s="174"/>
      <c r="F83" s="155"/>
      <c r="G83" s="222"/>
      <c r="H83" s="75"/>
      <c r="I83" s="53"/>
    </row>
    <row r="84" spans="1:10" s="47" customFormat="1" ht="18" customHeight="1" x14ac:dyDescent="0.4">
      <c r="A84" s="344"/>
      <c r="B84" s="228"/>
      <c r="C84" s="154"/>
      <c r="D84" s="151"/>
      <c r="E84" s="174"/>
      <c r="F84" s="155"/>
      <c r="G84" s="222"/>
      <c r="H84" s="75"/>
      <c r="I84" s="53"/>
    </row>
    <row r="85" spans="1:10" s="47" customFormat="1" ht="18" customHeight="1" x14ac:dyDescent="0.4">
      <c r="A85" s="344"/>
      <c r="B85" s="228"/>
      <c r="C85" s="154"/>
      <c r="D85" s="151"/>
      <c r="E85" s="174"/>
      <c r="F85" s="155"/>
      <c r="G85" s="222"/>
      <c r="H85" s="75"/>
      <c r="I85" s="53"/>
    </row>
    <row r="86" spans="1:10" s="47" customFormat="1" ht="18" customHeight="1" x14ac:dyDescent="0.4">
      <c r="A86" s="344"/>
      <c r="B86" s="228"/>
      <c r="C86" s="154"/>
      <c r="D86" s="151"/>
      <c r="E86" s="174"/>
      <c r="F86" s="155"/>
      <c r="G86" s="222"/>
      <c r="H86" s="75"/>
      <c r="I86" s="53"/>
    </row>
    <row r="87" spans="1:10" s="47" customFormat="1" ht="18" customHeight="1" x14ac:dyDescent="0.4">
      <c r="A87" s="344"/>
      <c r="B87" s="228"/>
      <c r="C87" s="154"/>
      <c r="D87" s="151"/>
      <c r="E87" s="174"/>
      <c r="F87" s="166"/>
      <c r="G87" s="222"/>
      <c r="H87" s="75"/>
      <c r="I87" s="53"/>
    </row>
    <row r="88" spans="1:10" s="169" customFormat="1" ht="18" customHeight="1" x14ac:dyDescent="0.4">
      <c r="A88" s="344"/>
      <c r="B88" s="311" t="str">
        <f>CONCATENATE("Total ",A54)</f>
        <v>Total Office Computers, Copiers, Printers, Telephones &amp; Miscellanous Electronics</v>
      </c>
      <c r="C88" s="312"/>
      <c r="D88" s="312"/>
      <c r="E88" s="312"/>
      <c r="F88" s="178">
        <f>SUM(E54:E87)</f>
        <v>81421.37</v>
      </c>
      <c r="G88" s="229"/>
      <c r="H88" s="180"/>
      <c r="I88" s="168"/>
    </row>
    <row r="89" spans="1:10" ht="18" customHeight="1" thickBot="1" x14ac:dyDescent="0.45">
      <c r="A89" s="345"/>
      <c r="B89" s="324"/>
      <c r="C89" s="325"/>
      <c r="D89" s="325"/>
      <c r="E89" s="325"/>
      <c r="F89" s="325"/>
      <c r="G89" s="326"/>
      <c r="H89" s="65"/>
      <c r="I89" s="65"/>
      <c r="J89" s="65"/>
    </row>
    <row r="90" spans="1:10" ht="36" customHeight="1" x14ac:dyDescent="0.4">
      <c r="A90" s="87"/>
      <c r="B90" s="330"/>
      <c r="C90" s="331"/>
      <c r="D90" s="331"/>
      <c r="E90" s="331"/>
      <c r="F90" s="331"/>
      <c r="G90" s="332"/>
    </row>
    <row r="91" spans="1:10" ht="18" customHeight="1" x14ac:dyDescent="0.4">
      <c r="A91" s="342" t="s">
        <v>260</v>
      </c>
      <c r="B91" s="230" t="s">
        <v>261</v>
      </c>
      <c r="C91" s="231">
        <v>20</v>
      </c>
      <c r="D91" s="197">
        <v>1429.99</v>
      </c>
      <c r="E91" s="198">
        <f t="shared" ref="E91:E108" si="5">IF($B91="", "", $C91 * $D91)</f>
        <v>28599.8</v>
      </c>
      <c r="F91" s="232"/>
      <c r="G91" s="233"/>
    </row>
    <row r="92" spans="1:10" ht="18" customHeight="1" x14ac:dyDescent="0.4">
      <c r="A92" s="342"/>
      <c r="B92" s="230" t="s">
        <v>262</v>
      </c>
      <c r="C92" s="231">
        <v>20</v>
      </c>
      <c r="D92" s="197">
        <v>147.99</v>
      </c>
      <c r="E92" s="198">
        <f t="shared" si="5"/>
        <v>2959.8</v>
      </c>
      <c r="F92" s="232"/>
      <c r="G92" s="233"/>
    </row>
    <row r="93" spans="1:10" ht="18" customHeight="1" x14ac:dyDescent="0.4">
      <c r="A93" s="342"/>
      <c r="B93" s="234" t="s">
        <v>263</v>
      </c>
      <c r="C93" s="196">
        <v>10</v>
      </c>
      <c r="D93" s="198">
        <v>279.99</v>
      </c>
      <c r="E93" s="197">
        <f t="shared" si="5"/>
        <v>2799.9</v>
      </c>
      <c r="F93" s="235"/>
      <c r="G93" s="233"/>
    </row>
    <row r="94" spans="1:10" ht="18" customHeight="1" x14ac:dyDescent="0.4">
      <c r="A94" s="342"/>
      <c r="B94" s="236" t="s">
        <v>326</v>
      </c>
      <c r="C94" s="231">
        <v>20</v>
      </c>
      <c r="D94" s="163">
        <f>12.5*12</f>
        <v>150</v>
      </c>
      <c r="E94" s="198">
        <f t="shared" si="5"/>
        <v>3000</v>
      </c>
      <c r="F94" s="232"/>
      <c r="G94" s="233"/>
    </row>
    <row r="95" spans="1:10" ht="18" customHeight="1" x14ac:dyDescent="0.4">
      <c r="A95" s="342"/>
      <c r="B95" s="230" t="s">
        <v>246</v>
      </c>
      <c r="C95" s="231">
        <v>20</v>
      </c>
      <c r="D95" s="197">
        <v>44.99</v>
      </c>
      <c r="E95" s="197">
        <f t="shared" si="5"/>
        <v>899.80000000000007</v>
      </c>
      <c r="F95" s="232"/>
      <c r="G95" s="233"/>
    </row>
    <row r="96" spans="1:10" ht="18" customHeight="1" x14ac:dyDescent="0.4">
      <c r="A96" s="342"/>
      <c r="B96" s="230" t="s">
        <v>264</v>
      </c>
      <c r="C96" s="231">
        <v>20</v>
      </c>
      <c r="D96" s="197">
        <v>29.99</v>
      </c>
      <c r="E96" s="198">
        <f t="shared" si="5"/>
        <v>599.79999999999995</v>
      </c>
      <c r="F96" s="232"/>
      <c r="G96" s="233"/>
    </row>
    <row r="97" spans="1:7" ht="18" customHeight="1" x14ac:dyDescent="0.4">
      <c r="A97" s="342"/>
      <c r="B97" s="230" t="s">
        <v>265</v>
      </c>
      <c r="C97" s="231">
        <v>20</v>
      </c>
      <c r="D97" s="197">
        <v>79.989999999999995</v>
      </c>
      <c r="E97" s="197">
        <f t="shared" si="5"/>
        <v>1599.8</v>
      </c>
      <c r="F97" s="232"/>
      <c r="G97" s="233"/>
    </row>
    <row r="98" spans="1:7" ht="18" customHeight="1" x14ac:dyDescent="0.4">
      <c r="A98" s="342"/>
      <c r="B98" s="230" t="s">
        <v>266</v>
      </c>
      <c r="C98" s="231">
        <v>20</v>
      </c>
      <c r="D98" s="197">
        <v>7</v>
      </c>
      <c r="E98" s="197">
        <f t="shared" si="5"/>
        <v>140</v>
      </c>
      <c r="F98" s="232"/>
      <c r="G98" s="233"/>
    </row>
    <row r="99" spans="1:7" ht="18" customHeight="1" x14ac:dyDescent="0.4">
      <c r="A99" s="342"/>
      <c r="B99" s="234" t="s">
        <v>267</v>
      </c>
      <c r="C99" s="196">
        <v>20</v>
      </c>
      <c r="D99" s="198">
        <v>119.99</v>
      </c>
      <c r="E99" s="198">
        <f t="shared" si="5"/>
        <v>2399.7999999999997</v>
      </c>
      <c r="F99" s="235"/>
      <c r="G99" s="233"/>
    </row>
    <row r="100" spans="1:7" ht="18" customHeight="1" x14ac:dyDescent="0.4">
      <c r="A100" s="342"/>
      <c r="B100" s="234" t="s">
        <v>268</v>
      </c>
      <c r="C100" s="196">
        <v>40</v>
      </c>
      <c r="D100" s="198">
        <v>10.99</v>
      </c>
      <c r="E100" s="198">
        <f t="shared" si="5"/>
        <v>439.6</v>
      </c>
      <c r="F100" s="235"/>
      <c r="G100" s="233"/>
    </row>
    <row r="101" spans="1:7" ht="18" customHeight="1" x14ac:dyDescent="0.4">
      <c r="A101" s="342"/>
      <c r="B101" s="234" t="s">
        <v>269</v>
      </c>
      <c r="C101" s="196">
        <v>6</v>
      </c>
      <c r="D101" s="198">
        <v>10.99</v>
      </c>
      <c r="E101" s="198">
        <f t="shared" si="5"/>
        <v>65.94</v>
      </c>
      <c r="F101" s="235"/>
      <c r="G101" s="233"/>
    </row>
    <row r="102" spans="1:7" ht="18" customHeight="1" x14ac:dyDescent="0.4">
      <c r="A102" s="342"/>
      <c r="B102" s="234" t="s">
        <v>270</v>
      </c>
      <c r="C102" s="196">
        <v>20</v>
      </c>
      <c r="D102" s="198">
        <v>39.99</v>
      </c>
      <c r="E102" s="198">
        <f t="shared" si="5"/>
        <v>799.80000000000007</v>
      </c>
      <c r="F102" s="235"/>
      <c r="G102" s="233"/>
    </row>
    <row r="103" spans="1:7" ht="18" customHeight="1" x14ac:dyDescent="0.4">
      <c r="A103" s="342"/>
      <c r="B103" s="237" t="s">
        <v>271</v>
      </c>
      <c r="C103" s="231">
        <v>20</v>
      </c>
      <c r="D103" s="197">
        <v>949</v>
      </c>
      <c r="E103" s="198">
        <f t="shared" si="5"/>
        <v>18980</v>
      </c>
      <c r="F103" s="232"/>
      <c r="G103" s="233"/>
    </row>
    <row r="104" spans="1:7" ht="18" customHeight="1" x14ac:dyDescent="0.4">
      <c r="A104" s="342"/>
      <c r="B104" s="230" t="s">
        <v>272</v>
      </c>
      <c r="C104" s="231">
        <v>20</v>
      </c>
      <c r="D104" s="197">
        <v>1200</v>
      </c>
      <c r="E104" s="197">
        <f t="shared" si="5"/>
        <v>24000</v>
      </c>
      <c r="F104" s="232" t="s">
        <v>273</v>
      </c>
      <c r="G104" s="233"/>
    </row>
    <row r="105" spans="1:7" ht="36" customHeight="1" x14ac:dyDescent="0.4">
      <c r="A105" s="342"/>
      <c r="B105" s="230" t="s">
        <v>274</v>
      </c>
      <c r="C105" s="231">
        <v>20</v>
      </c>
      <c r="D105" s="197">
        <v>95</v>
      </c>
      <c r="E105" s="197">
        <f t="shared" si="5"/>
        <v>1900</v>
      </c>
      <c r="F105" s="232"/>
      <c r="G105" s="233"/>
    </row>
    <row r="106" spans="1:7" ht="18" customHeight="1" x14ac:dyDescent="0.4">
      <c r="A106" s="342"/>
      <c r="B106" s="238" t="s">
        <v>215</v>
      </c>
      <c r="C106" s="239">
        <v>20</v>
      </c>
      <c r="D106" s="240">
        <v>100</v>
      </c>
      <c r="E106" s="197">
        <f t="shared" si="5"/>
        <v>2000</v>
      </c>
      <c r="F106" s="235"/>
      <c r="G106" s="233"/>
    </row>
    <row r="107" spans="1:7" ht="18" customHeight="1" x14ac:dyDescent="0.4">
      <c r="A107" s="342"/>
      <c r="B107" s="241" t="s">
        <v>216</v>
      </c>
      <c r="C107" s="196">
        <v>20</v>
      </c>
      <c r="D107" s="198">
        <v>100</v>
      </c>
      <c r="E107" s="197">
        <f t="shared" si="5"/>
        <v>2000</v>
      </c>
      <c r="F107" s="235"/>
      <c r="G107" s="233"/>
    </row>
    <row r="108" spans="1:7" ht="18" customHeight="1" x14ac:dyDescent="0.4">
      <c r="A108" s="342"/>
      <c r="B108" s="242" t="s">
        <v>359</v>
      </c>
      <c r="C108" s="196">
        <v>20</v>
      </c>
      <c r="D108" s="198">
        <v>500</v>
      </c>
      <c r="E108" s="198">
        <f t="shared" si="5"/>
        <v>10000</v>
      </c>
      <c r="F108" s="235"/>
      <c r="G108" s="233"/>
    </row>
    <row r="109" spans="1:7" ht="18" customHeight="1" x14ac:dyDescent="0.4">
      <c r="A109" s="342"/>
      <c r="B109" s="242" t="s">
        <v>275</v>
      </c>
      <c r="C109" s="196">
        <v>10</v>
      </c>
      <c r="D109" s="198">
        <v>3500</v>
      </c>
      <c r="E109" s="198">
        <f>IF($B109="", "", $C109 * $D109)</f>
        <v>35000</v>
      </c>
      <c r="F109" s="235"/>
      <c r="G109" s="233"/>
    </row>
    <row r="110" spans="1:7" ht="18" customHeight="1" x14ac:dyDescent="0.4">
      <c r="A110" s="342"/>
      <c r="B110" s="242" t="s">
        <v>298</v>
      </c>
      <c r="C110" s="196">
        <v>50</v>
      </c>
      <c r="D110" s="198">
        <v>200</v>
      </c>
      <c r="E110" s="198">
        <f>IF($B110="", "", $C110 * $D110)</f>
        <v>10000</v>
      </c>
      <c r="F110" s="235"/>
      <c r="G110" s="233"/>
    </row>
    <row r="111" spans="1:7" ht="18" customHeight="1" x14ac:dyDescent="0.4">
      <c r="A111" s="342"/>
      <c r="B111" s="242"/>
      <c r="C111" s="196"/>
      <c r="D111" s="198"/>
      <c r="E111" s="198"/>
      <c r="F111" s="235"/>
      <c r="G111" s="233"/>
    </row>
    <row r="112" spans="1:7" ht="18" customHeight="1" x14ac:dyDescent="0.4">
      <c r="A112" s="342"/>
      <c r="B112" s="242"/>
      <c r="C112" s="196"/>
      <c r="D112" s="198"/>
      <c r="E112" s="198"/>
      <c r="F112" s="235"/>
      <c r="G112" s="233"/>
    </row>
    <row r="113" spans="1:10" ht="18" customHeight="1" x14ac:dyDescent="0.4">
      <c r="A113" s="342"/>
      <c r="B113" s="242"/>
      <c r="C113" s="196"/>
      <c r="D113" s="198"/>
      <c r="E113" s="243"/>
      <c r="F113" s="235"/>
      <c r="G113" s="233"/>
    </row>
    <row r="114" spans="1:10" ht="18" customHeight="1" x14ac:dyDescent="0.4">
      <c r="A114" s="342"/>
      <c r="B114" s="242"/>
      <c r="C114" s="196"/>
      <c r="D114" s="198"/>
      <c r="E114" s="243"/>
      <c r="F114" s="235"/>
      <c r="G114" s="233"/>
    </row>
    <row r="115" spans="1:10" ht="18" customHeight="1" x14ac:dyDescent="0.4">
      <c r="A115" s="342"/>
      <c r="B115" s="242"/>
      <c r="C115" s="196"/>
      <c r="D115" s="198"/>
      <c r="E115" s="243"/>
      <c r="F115" s="235"/>
      <c r="G115" s="233"/>
    </row>
    <row r="116" spans="1:10" ht="18" customHeight="1" x14ac:dyDescent="0.4">
      <c r="A116" s="342"/>
      <c r="B116" s="242"/>
      <c r="C116" s="196"/>
      <c r="D116" s="198"/>
      <c r="E116" s="243"/>
      <c r="F116" s="235"/>
      <c r="G116" s="233"/>
    </row>
    <row r="117" spans="1:10" ht="18" customHeight="1" x14ac:dyDescent="0.4">
      <c r="A117" s="342"/>
      <c r="B117" s="242"/>
      <c r="C117" s="196"/>
      <c r="D117" s="198"/>
      <c r="E117" s="243"/>
      <c r="F117" s="235"/>
      <c r="G117" s="233"/>
    </row>
    <row r="118" spans="1:10" ht="18" customHeight="1" x14ac:dyDescent="0.4">
      <c r="A118" s="342"/>
      <c r="B118" s="242"/>
      <c r="C118" s="196"/>
      <c r="D118" s="198"/>
      <c r="E118" s="243"/>
      <c r="F118" s="235"/>
      <c r="G118" s="233"/>
    </row>
    <row r="119" spans="1:10" ht="18" customHeight="1" x14ac:dyDescent="0.4">
      <c r="A119" s="342"/>
      <c r="B119" s="242"/>
      <c r="C119" s="196"/>
      <c r="D119" s="198"/>
      <c r="E119" s="243"/>
      <c r="F119" s="235"/>
      <c r="G119" s="233"/>
    </row>
    <row r="120" spans="1:10" s="128" customFormat="1" ht="18" customHeight="1" x14ac:dyDescent="0.4">
      <c r="A120" s="342"/>
      <c r="B120" s="338" t="str">
        <f>CONCATENATE("Total ",A91)</f>
        <v>Total Field Computers, Printers &amp; Miscellaneous Equipment</v>
      </c>
      <c r="C120" s="339"/>
      <c r="D120" s="339"/>
      <c r="E120" s="339"/>
      <c r="F120" s="167">
        <f>SUM(E91:E119)</f>
        <v>148184.04</v>
      </c>
      <c r="G120" s="244"/>
    </row>
    <row r="121" spans="1:10" ht="18" customHeight="1" thickBot="1" x14ac:dyDescent="0.45">
      <c r="A121" s="343"/>
      <c r="B121" s="327"/>
      <c r="C121" s="328"/>
      <c r="D121" s="328"/>
      <c r="E121" s="328"/>
      <c r="F121" s="328"/>
      <c r="G121" s="329"/>
      <c r="H121" s="65"/>
      <c r="I121" s="65"/>
      <c r="J121" s="65"/>
    </row>
    <row r="122" spans="1:10" ht="36" customHeight="1" x14ac:dyDescent="0.4">
      <c r="B122" s="315"/>
      <c r="C122" s="316"/>
      <c r="D122" s="316"/>
      <c r="E122" s="316"/>
      <c r="F122" s="316"/>
      <c r="G122" s="317"/>
    </row>
    <row r="123" spans="1:10" ht="18" customHeight="1" x14ac:dyDescent="0.4">
      <c r="A123" s="346" t="s">
        <v>301</v>
      </c>
      <c r="B123" s="318" t="s">
        <v>302</v>
      </c>
      <c r="C123" s="161"/>
      <c r="D123" s="174"/>
      <c r="E123" s="319">
        <v>300000</v>
      </c>
      <c r="F123" s="150"/>
      <c r="G123" s="188"/>
    </row>
    <row r="124" spans="1:10" ht="18" customHeight="1" x14ac:dyDescent="0.4">
      <c r="A124" s="346"/>
      <c r="B124" s="318"/>
      <c r="C124" s="161"/>
      <c r="D124" s="174"/>
      <c r="E124" s="319"/>
      <c r="F124" s="150"/>
      <c r="G124" s="188"/>
    </row>
    <row r="125" spans="1:10" ht="18" customHeight="1" x14ac:dyDescent="0.4">
      <c r="A125" s="346"/>
      <c r="B125" s="245" t="s">
        <v>303</v>
      </c>
      <c r="C125" s="161"/>
      <c r="D125" s="174"/>
      <c r="E125" s="174">
        <v>100000</v>
      </c>
      <c r="F125" s="150"/>
      <c r="G125" s="188"/>
    </row>
    <row r="126" spans="1:10" ht="18" customHeight="1" x14ac:dyDescent="0.4">
      <c r="A126" s="346"/>
      <c r="B126" s="245" t="s">
        <v>304</v>
      </c>
      <c r="C126" s="161"/>
      <c r="D126" s="174"/>
      <c r="E126" s="174">
        <v>100000</v>
      </c>
      <c r="F126" s="150"/>
      <c r="G126" s="188"/>
    </row>
    <row r="127" spans="1:10" ht="18" customHeight="1" x14ac:dyDescent="0.4">
      <c r="A127" s="346"/>
      <c r="B127" s="318" t="s">
        <v>314</v>
      </c>
      <c r="C127" s="161"/>
      <c r="D127" s="174"/>
      <c r="E127" s="319">
        <v>100000</v>
      </c>
      <c r="F127" s="150"/>
      <c r="G127" s="188"/>
    </row>
    <row r="128" spans="1:10" ht="18" customHeight="1" x14ac:dyDescent="0.4">
      <c r="A128" s="346"/>
      <c r="B128" s="318"/>
      <c r="C128" s="161"/>
      <c r="D128" s="174"/>
      <c r="E128" s="319"/>
      <c r="F128" s="150"/>
      <c r="G128" s="188"/>
    </row>
    <row r="129" spans="1:7" ht="18" customHeight="1" x14ac:dyDescent="0.4">
      <c r="A129" s="346"/>
      <c r="B129" s="318"/>
      <c r="C129" s="161"/>
      <c r="D129" s="174"/>
      <c r="E129" s="319"/>
      <c r="F129" s="150"/>
      <c r="G129" s="188"/>
    </row>
    <row r="130" spans="1:7" ht="18" customHeight="1" x14ac:dyDescent="0.4">
      <c r="A130" s="346"/>
      <c r="B130" s="318"/>
      <c r="C130" s="161"/>
      <c r="D130" s="174"/>
      <c r="E130" s="319"/>
      <c r="F130" s="150"/>
      <c r="G130" s="188"/>
    </row>
    <row r="131" spans="1:7" ht="18" customHeight="1" x14ac:dyDescent="0.4">
      <c r="A131" s="346"/>
      <c r="B131" s="245" t="s">
        <v>315</v>
      </c>
      <c r="C131" s="161"/>
      <c r="D131" s="174"/>
      <c r="E131" s="319">
        <v>40000</v>
      </c>
      <c r="F131" s="150"/>
      <c r="G131" s="188"/>
    </row>
    <row r="132" spans="1:7" ht="18" customHeight="1" x14ac:dyDescent="0.4">
      <c r="A132" s="346"/>
      <c r="B132" s="245" t="s">
        <v>316</v>
      </c>
      <c r="C132" s="161"/>
      <c r="D132" s="174"/>
      <c r="E132" s="319"/>
      <c r="F132" s="150"/>
      <c r="G132" s="188"/>
    </row>
    <row r="133" spans="1:7" ht="18" customHeight="1" x14ac:dyDescent="0.4">
      <c r="A133" s="346"/>
      <c r="B133" s="245"/>
      <c r="C133" s="161"/>
      <c r="D133" s="174"/>
      <c r="E133" s="174"/>
      <c r="F133" s="150"/>
      <c r="G133" s="188"/>
    </row>
    <row r="134" spans="1:7" ht="18" customHeight="1" x14ac:dyDescent="0.4">
      <c r="A134" s="346"/>
      <c r="B134" s="245"/>
      <c r="C134" s="161"/>
      <c r="D134" s="174"/>
      <c r="E134" s="174"/>
      <c r="F134" s="150"/>
      <c r="G134" s="188"/>
    </row>
    <row r="135" spans="1:7" ht="18" customHeight="1" x14ac:dyDescent="0.4">
      <c r="A135" s="346"/>
      <c r="B135" s="245"/>
      <c r="C135" s="161"/>
      <c r="D135" s="174"/>
      <c r="E135" s="174"/>
      <c r="F135" s="150"/>
      <c r="G135" s="188"/>
    </row>
    <row r="136" spans="1:7" s="128" customFormat="1" ht="18" customHeight="1" x14ac:dyDescent="0.4">
      <c r="A136" s="346"/>
      <c r="B136" s="311" t="str">
        <f>CONCATENATE("Total ",A123)</f>
        <v>Total Professional Services</v>
      </c>
      <c r="C136" s="312"/>
      <c r="D136" s="312"/>
      <c r="E136" s="312"/>
      <c r="F136" s="170">
        <f>SUM(E123:E135)</f>
        <v>640000</v>
      </c>
      <c r="G136" s="246"/>
    </row>
    <row r="137" spans="1:7" s="98" customFormat="1" ht="18" customHeight="1" x14ac:dyDescent="0.4">
      <c r="A137" s="346"/>
      <c r="B137" s="245"/>
      <c r="C137" s="161"/>
      <c r="D137" s="174"/>
      <c r="E137" s="174"/>
      <c r="F137" s="150"/>
      <c r="G137" s="188"/>
    </row>
    <row r="138" spans="1:7" s="98" customFormat="1" ht="18" customHeight="1" x14ac:dyDescent="0.4">
      <c r="A138" s="346"/>
      <c r="B138" s="245"/>
      <c r="C138" s="161"/>
      <c r="D138" s="174"/>
      <c r="E138" s="174"/>
      <c r="F138" s="150"/>
      <c r="G138" s="188"/>
    </row>
    <row r="139" spans="1:7" s="128" customFormat="1" ht="18" customHeight="1" x14ac:dyDescent="0.4">
      <c r="A139" s="346"/>
      <c r="B139" s="313" t="str">
        <f>CONCATENATE("Total ",B1)</f>
        <v>Total Estimated Office &amp; Field Startup Costs</v>
      </c>
      <c r="C139" s="314"/>
      <c r="D139" s="314"/>
      <c r="E139" s="314"/>
      <c r="F139" s="314"/>
      <c r="G139" s="247">
        <f>SUM(F136 + F120 + F88 +F51 +F38)</f>
        <v>904793.68</v>
      </c>
    </row>
    <row r="140" spans="1:7" s="98" customFormat="1" ht="18" customHeight="1" x14ac:dyDescent="0.4">
      <c r="A140" s="346"/>
      <c r="B140" s="245"/>
      <c r="C140" s="161"/>
      <c r="D140" s="174"/>
      <c r="E140" s="174"/>
      <c r="F140" s="150"/>
      <c r="G140" s="188"/>
    </row>
    <row r="141" spans="1:7" ht="18" customHeight="1" thickBot="1" x14ac:dyDescent="0.45">
      <c r="A141" s="347"/>
      <c r="B141" s="426" t="s">
        <v>361</v>
      </c>
      <c r="C141" s="248"/>
      <c r="D141" s="249"/>
      <c r="E141" s="249"/>
      <c r="F141" s="250"/>
      <c r="G141" s="251"/>
    </row>
    <row r="142" spans="1:7" ht="18" customHeight="1" x14ac:dyDescent="0.4">
      <c r="D142" s="65"/>
    </row>
    <row r="143" spans="1:7" ht="18" customHeight="1" x14ac:dyDescent="0.4">
      <c r="D143" s="65"/>
    </row>
    <row r="144" spans="1:7" ht="18" customHeight="1" x14ac:dyDescent="0.4">
      <c r="D144" s="65"/>
    </row>
    <row r="145" spans="4:4" ht="18" customHeight="1" x14ac:dyDescent="0.4">
      <c r="D145" s="65"/>
    </row>
    <row r="146" spans="4:4" ht="18" customHeight="1" x14ac:dyDescent="0.4">
      <c r="D146" s="65"/>
    </row>
    <row r="147" spans="4:4" ht="18" customHeight="1" x14ac:dyDescent="0.4">
      <c r="D147" s="65"/>
    </row>
    <row r="148" spans="4:4" ht="18" customHeight="1" x14ac:dyDescent="0.4">
      <c r="D148" s="65"/>
    </row>
    <row r="149" spans="4:4" ht="18" customHeight="1" x14ac:dyDescent="0.4">
      <c r="D149" s="65"/>
    </row>
  </sheetData>
  <mergeCells count="25">
    <mergeCell ref="A4:A39"/>
    <mergeCell ref="A41:A52"/>
    <mergeCell ref="A54:A89"/>
    <mergeCell ref="A91:A121"/>
    <mergeCell ref="A123:A141"/>
    <mergeCell ref="B40:G40"/>
    <mergeCell ref="B1:G1"/>
    <mergeCell ref="B2:G2"/>
    <mergeCell ref="B39:G39"/>
    <mergeCell ref="B121:G121"/>
    <mergeCell ref="B52:G52"/>
    <mergeCell ref="B89:G89"/>
    <mergeCell ref="B90:G90"/>
    <mergeCell ref="B53:G53"/>
    <mergeCell ref="B51:E51"/>
    <mergeCell ref="B88:E88"/>
    <mergeCell ref="B120:E120"/>
    <mergeCell ref="B136:E136"/>
    <mergeCell ref="B139:F139"/>
    <mergeCell ref="B122:G122"/>
    <mergeCell ref="B123:B124"/>
    <mergeCell ref="B127:B130"/>
    <mergeCell ref="E123:E124"/>
    <mergeCell ref="E127:E130"/>
    <mergeCell ref="E131:E132"/>
  </mergeCells>
  <hyperlinks>
    <hyperlink ref="B13" r:id="rId1" display="Credenza (Bush Business Furniture Emerge 72&quot;W x 22&quot;D Storage Credenza, Harvest Cherry)" xr:uid="{CF79534D-8926-41F0-B0BD-2BB9900FDA44}"/>
    <hyperlink ref="B12" r:id="rId2" xr:uid="{C0EF69DB-06FE-46C1-BB21-85C9424A0E84}"/>
    <hyperlink ref="B11" r:id="rId3" xr:uid="{C61F165D-2E5D-4664-813D-C859FB48DE06}"/>
    <hyperlink ref="B5" r:id="rId4" xr:uid="{3826A4B6-B44F-4E76-8F1C-757854313290}"/>
    <hyperlink ref="B4" r:id="rId5" xr:uid="{327466D5-98AB-45BC-8828-DAF6032EF4D2}"/>
    <hyperlink ref="B9" r:id="rId6" display="Filing Cabinets ( Staples 4-Drawer Letter Size Vertical File Cabinet, Black (26.5-Inch))" xr:uid="{955CEC9F-B103-4710-97BE-8B20CA1CB046}"/>
    <hyperlink ref="B10" r:id="rId7" display="Staples 4-Drawer Letter Size Vertical File Cabinet, Putty (26.5-Inch)" xr:uid="{344E71E0-4A1E-46D7-9490-F5E2402C0005}"/>
    <hyperlink ref="B6" r:id="rId8" xr:uid="{35780F31-0897-4A2D-B3C5-57436162334E}"/>
    <hyperlink ref="B41" r:id="rId9" display="Reception Area: Chairs (Alera® Reception Lounge Series Guest Chair, Cherry/Black)" xr:uid="{8F29235C-AC0F-4BC6-91B4-6CECA7544428}"/>
    <hyperlink ref="B42" r:id="rId10" xr:uid="{DCA7AAF5-028D-4762-BF03-969E22EBCE3C}"/>
    <hyperlink ref="B43" r:id="rId11" xr:uid="{DB7FF54F-6E7A-46D3-98DA-43E85A9DA031}"/>
    <hyperlink ref="B54" r:id="rId12" xr:uid="{5B30DBC2-9A31-46B1-BA1B-7F01CDA46999}"/>
    <hyperlink ref="B56" r:id="rId13" xr:uid="{FD099107-1A5C-433F-BFF0-F89B89055FB4}"/>
    <hyperlink ref="B57" r:id="rId14" display="Windows Server Client Access Licenses" xr:uid="{E45A83F9-A04A-446C-8ABA-3F800C3E8392}"/>
    <hyperlink ref="B65" r:id="rId15" display="http://www.dell.com/en-us/work/shop/desktop-and-all-in-one-pcs/precision-5820-tower/spd/precision-5820-workstation/xctopt5820us_2?view=configurations" xr:uid="{BF19442F-BCDF-4775-93D0-82D3B25EAA4C}"/>
    <hyperlink ref="B72" r:id="rId16" xr:uid="{655282B5-4C6E-4AA3-8041-C354D470FA2B}"/>
    <hyperlink ref="B73" r:id="rId17" xr:uid="{420289F7-CDFE-4EA4-B835-E9B08F7E4566}"/>
    <hyperlink ref="B60" r:id="rId18" xr:uid="{3CFE796B-DC97-463A-BC18-86B377C9E8B3}"/>
    <hyperlink ref="B62" r:id="rId19" xr:uid="{4505022E-5360-4745-ACA2-0493ADE3F75D}"/>
    <hyperlink ref="B74" r:id="rId20" xr:uid="{4196059B-6F08-440D-895D-15BE1B6BB4F6}"/>
    <hyperlink ref="B61" r:id="rId21" xr:uid="{47109040-B756-42A9-942D-EED9E1FBF9D3}"/>
    <hyperlink ref="B58" r:id="rId22" display="Ricoh Aficio MP 3500" xr:uid="{5B01FCEC-B6C2-4DEE-A6D1-150321DE0594}"/>
    <hyperlink ref="B63" r:id="rId23" xr:uid="{EA7B7DB0-A647-4C62-889B-AD8DF7D0320A}"/>
    <hyperlink ref="B64" r:id="rId24" xr:uid="{3330D38C-C99B-4C77-BD33-803AE75B523E}"/>
    <hyperlink ref="B76" r:id="rId25" xr:uid="{3C3338E4-79B0-4B06-A2CB-8546B0379A79}"/>
    <hyperlink ref="B77" r:id="rId26" display="Cisco IP Phone Charcoal (CP-8961-C-K9=)" xr:uid="{F5150456-B6C9-4A09-9C38-59EAAACCE427}"/>
    <hyperlink ref="B44" r:id="rId27" xr:uid="{C8EE25E5-CA1C-4550-BAC2-75435AEB7452}"/>
    <hyperlink ref="B45" r:id="rId28" xr:uid="{9263F9CD-C27C-4F4A-A197-54DCB24B4B9D}"/>
    <hyperlink ref="B23" r:id="rId29" display="Pro 210 2-A-10-B:C Fire Extinguisher Twin Pack" xr:uid="{70FA9C72-9D91-4DD4-B3A5-F462D1622FB3}"/>
    <hyperlink ref="B24" r:id="rId30" display="Scosche - Universal Fire Extinguisher &amp; BoomBottle Mount (2-Pack)" xr:uid="{C52E968F-6E65-437E-B35D-F89A524E9F6C}"/>
    <hyperlink ref="B18" r:id="rId31" display="LG - 2.0 Cu. Ft. Family-Size Microwave - Stainless steel" xr:uid="{80312DC1-F94F-442B-AEDB-83A4021AC3EC}"/>
    <hyperlink ref="B17" r:id="rId32" display="kathy ireland Office by Bush Business Furniture Bennington 5 Shelf Bookcase, Harvest Cherry " xr:uid="{D6E0FC88-DC6E-4574-83CD-9FB7CD4C47DF}"/>
    <hyperlink ref="B15" r:id="rId33" display="Quartet® Matrix® Magnetic Modular Whiteboards, Silver Aluminum Frame, 48&quot;W x 31&quot;H" xr:uid="{9E8B6FF2-B837-4E82-8694-8C8059B237A6}"/>
    <hyperlink ref="B8" r:id="rId34" display="Luxor® Wall Mounted Whiteboard; 36 x 24&quot;" xr:uid="{A98E2065-C2E4-4ED6-A320-DE9EE7D8D6E3}"/>
    <hyperlink ref="B7" r:id="rId35" xr:uid="{AD4FF707-93E9-4E33-AB34-86CD631F79CC}"/>
    <hyperlink ref="B16" r:id="rId36" display="Brighton Professional™ Wastebasket, 7 gal, Black " xr:uid="{8E0770F8-EBD4-4288-909D-7EAA4EB03182}"/>
    <hyperlink ref="B22" r:id="rId37" display="First Aid Only® 10 Person Small First Aid Kit, Plastic Case, with Dividers" xr:uid="{13B4AA01-81FF-4BFD-B5C9-1D20ED8E913A}"/>
    <hyperlink ref="B66" r:id="rId38" display="https://www.bestbuy.com/site/apc-surgearrest-11-outlet-surge-protector-black/5075000.p?skuId=5075000" xr:uid="{7F65434D-6D0D-47F0-B688-117E8665FEE2}"/>
    <hyperlink ref="B14" r:id="rId39" display="Epson - PowerLite 1781W WXGA Wireless 3LCD Projector - Black" xr:uid="{E27839D3-2892-49AD-AB65-7D9AB539CA01}"/>
    <hyperlink ref="B19" r:id="rId40" display="Frigidaire - 4.5 Cu. Ft. Mini Fridge - Stainless steel" xr:uid="{C42183DB-063A-4A74-AFDC-398D3126792B}"/>
    <hyperlink ref="B59" r:id="rId41" xr:uid="{5624D47C-CC84-4AC6-A7CC-CF3AE55894B8}"/>
    <hyperlink ref="B69" r:id="rId42" xr:uid="{90F6277C-CD58-4810-B34A-FF1E7FAAB5C5}"/>
    <hyperlink ref="B70" r:id="rId43" xr:uid="{496A8338-565A-400F-B904-11C52F2BB51C}"/>
    <hyperlink ref="B71" r:id="rId44" xr:uid="{91DEAF8C-5854-43CC-BC62-C0E510A34D6A}"/>
    <hyperlink ref="B91" r:id="rId45" xr:uid="{3610D674-DCFB-4954-B665-565898980D47}"/>
    <hyperlink ref="B92" r:id="rId46" xr:uid="{D2D98CB9-C36A-4DAE-AACD-D79C52D48F08}"/>
    <hyperlink ref="B96" r:id="rId47" xr:uid="{93482BA2-C8D9-43A0-9A27-2786AB01BBE3}"/>
    <hyperlink ref="B95" r:id="rId48" xr:uid="{294B99E2-CAAA-4E47-BB29-E5CEA44C2950}"/>
    <hyperlink ref="B68" r:id="rId49" xr:uid="{C2A81EA6-60E7-4B65-ABD0-5B80FB9CAE4F}"/>
    <hyperlink ref="B97" r:id="rId50" xr:uid="{70518E19-9823-4962-BD1B-75A5D2A25CF0}"/>
    <hyperlink ref="B98" r:id="rId51" xr:uid="{7CA6A397-5C82-42A8-951B-ECCD3F1BC620}"/>
    <hyperlink ref="B99" r:id="rId52" xr:uid="{4E39B288-4CF3-4735-AE0C-D6A3F79BF481}"/>
    <hyperlink ref="B100" r:id="rId53" xr:uid="{2E960162-EB00-44F5-990E-5977282A15B2}"/>
    <hyperlink ref="B101" r:id="rId54" xr:uid="{9ED5DDD4-B8CC-404F-BF6C-895DC46EF48D}"/>
    <hyperlink ref="B102" r:id="rId55" xr:uid="{66655FC1-9A6E-45CD-80BD-1125597DB58D}"/>
    <hyperlink ref="B93" r:id="rId56" xr:uid="{282E9E19-3481-49A2-8CC7-383844F93298}"/>
    <hyperlink ref="B20" r:id="rId57" display="Cuisinart PerfecTemp 14 Cup Programmable DCC-3200 coffee maker" xr:uid="{1B9990B4-5653-4DE4-9128-E3BE18347E37}"/>
    <hyperlink ref="B105" r:id="rId58" xr:uid="{82AB2D3D-358D-4E63-A103-CA01E021F3F0}"/>
    <hyperlink ref="B104" r:id="rId59" xr:uid="{769C2254-49EE-43AF-B17E-AE2181BA3BE3}"/>
    <hyperlink ref="B67" r:id="rId60" xr:uid="{CFE9E0B0-4FA9-404B-9571-A4A0099DD71B}"/>
    <hyperlink ref="B94" r:id="rId61" xr:uid="{B6C05835-394D-4161-8CB7-589EF211633B}"/>
  </hyperlinks>
  <pageMargins left="0.7" right="0.7" top="0.75" bottom="0.75" header="0.3" footer="0.3"/>
  <pageSetup orientation="portrait" r:id="rId62"/>
  <ignoredErrors>
    <ignoredError sqref="G12 F22:F25 F4:F19 F42:F44" numberStoredAsText="1"/>
  </ignoredErrors>
  <legacyDrawing r:id="rId6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F580-C67B-40EE-9EFE-30C96424A1E0}">
  <dimension ref="A1:L87"/>
  <sheetViews>
    <sheetView workbookViewId="0">
      <selection sqref="A1:J1"/>
    </sheetView>
  </sheetViews>
  <sheetFormatPr defaultColWidth="18.59765625" defaultRowHeight="24" customHeight="1" x14ac:dyDescent="0.4"/>
  <cols>
    <col min="1" max="1" width="18.59765625" style="5"/>
    <col min="2" max="2" width="18.59765625" style="40"/>
    <col min="3" max="9" width="15.59765625" style="38" customWidth="1"/>
    <col min="10" max="11" width="18.59765625" style="38"/>
    <col min="12" max="16384" width="18.59765625" style="5"/>
  </cols>
  <sheetData>
    <row r="1" spans="1:12" ht="48" customHeight="1" thickTop="1" x14ac:dyDescent="0.4">
      <c r="A1" s="363" t="s">
        <v>357</v>
      </c>
      <c r="B1" s="364"/>
      <c r="C1" s="364"/>
      <c r="D1" s="364"/>
      <c r="E1" s="364"/>
      <c r="F1" s="364"/>
      <c r="G1" s="364"/>
      <c r="H1" s="364"/>
      <c r="I1" s="364"/>
      <c r="J1" s="365"/>
      <c r="K1" s="177"/>
      <c r="L1" s="55"/>
    </row>
    <row r="2" spans="1:12" ht="24" customHeight="1" x14ac:dyDescent="0.4">
      <c r="A2" s="351" t="s">
        <v>146</v>
      </c>
      <c r="B2" s="354" t="s">
        <v>154</v>
      </c>
      <c r="C2" s="354"/>
      <c r="D2" s="354"/>
      <c r="E2" s="354"/>
      <c r="F2" s="354"/>
      <c r="G2" s="354"/>
      <c r="H2" s="354"/>
      <c r="I2" s="354"/>
      <c r="J2" s="355"/>
      <c r="K2" s="55"/>
      <c r="L2" s="55"/>
    </row>
    <row r="3" spans="1:12" ht="24" customHeight="1" x14ac:dyDescent="0.4">
      <c r="A3" s="352"/>
      <c r="B3" s="356"/>
      <c r="C3" s="356"/>
      <c r="D3" s="356"/>
      <c r="E3" s="356"/>
      <c r="F3" s="356"/>
      <c r="G3" s="356"/>
      <c r="H3" s="356"/>
      <c r="I3" s="356"/>
      <c r="J3" s="357"/>
      <c r="K3" s="55"/>
      <c r="L3" s="55"/>
    </row>
    <row r="4" spans="1:12" ht="24" customHeight="1" x14ac:dyDescent="0.4">
      <c r="A4" s="352"/>
      <c r="B4" s="356"/>
      <c r="C4" s="356"/>
      <c r="D4" s="356"/>
      <c r="E4" s="356"/>
      <c r="F4" s="356"/>
      <c r="G4" s="356"/>
      <c r="H4" s="356"/>
      <c r="I4" s="356"/>
      <c r="J4" s="357"/>
      <c r="K4" s="55"/>
      <c r="L4" s="55"/>
    </row>
    <row r="5" spans="1:12" ht="24" customHeight="1" x14ac:dyDescent="0.4">
      <c r="A5" s="352"/>
      <c r="B5" s="356"/>
      <c r="C5" s="356"/>
      <c r="D5" s="356"/>
      <c r="E5" s="356"/>
      <c r="F5" s="356"/>
      <c r="G5" s="356"/>
      <c r="H5" s="356"/>
      <c r="I5" s="356"/>
      <c r="J5" s="357"/>
      <c r="K5" s="55"/>
      <c r="L5" s="55"/>
    </row>
    <row r="6" spans="1:12" ht="24" customHeight="1" x14ac:dyDescent="0.4">
      <c r="A6" s="352"/>
      <c r="B6" s="356"/>
      <c r="C6" s="356"/>
      <c r="D6" s="356"/>
      <c r="E6" s="356"/>
      <c r="F6" s="356"/>
      <c r="G6" s="356"/>
      <c r="H6" s="356"/>
      <c r="I6" s="356"/>
      <c r="J6" s="357"/>
      <c r="K6" s="55"/>
      <c r="L6" s="55"/>
    </row>
    <row r="7" spans="1:12" ht="24" customHeight="1" x14ac:dyDescent="0.4">
      <c r="A7" s="353"/>
      <c r="B7" s="358"/>
      <c r="C7" s="358"/>
      <c r="D7" s="358"/>
      <c r="E7" s="358"/>
      <c r="F7" s="358"/>
      <c r="G7" s="358"/>
      <c r="H7" s="358"/>
      <c r="I7" s="358"/>
      <c r="J7" s="359"/>
      <c r="K7" s="55"/>
      <c r="L7" s="55"/>
    </row>
    <row r="8" spans="1:12" s="175" customFormat="1" ht="24" customHeight="1" x14ac:dyDescent="0.4">
      <c r="A8" s="366"/>
      <c r="B8" s="367"/>
      <c r="C8" s="367"/>
      <c r="D8" s="367"/>
      <c r="E8" s="367"/>
      <c r="F8" s="367"/>
      <c r="G8" s="367"/>
      <c r="H8" s="367"/>
      <c r="I8" s="367"/>
      <c r="J8" s="368"/>
    </row>
    <row r="9" spans="1:12" ht="24" customHeight="1" x14ac:dyDescent="0.4">
      <c r="A9" s="351" t="s">
        <v>129</v>
      </c>
      <c r="B9" s="354" t="s">
        <v>155</v>
      </c>
      <c r="C9" s="354"/>
      <c r="D9" s="354"/>
      <c r="E9" s="354"/>
      <c r="F9" s="354"/>
      <c r="G9" s="354"/>
      <c r="H9" s="354"/>
      <c r="I9" s="354"/>
      <c r="J9" s="355"/>
      <c r="K9" s="55"/>
      <c r="L9" s="55"/>
    </row>
    <row r="10" spans="1:12" ht="24" customHeight="1" x14ac:dyDescent="0.4">
      <c r="A10" s="352"/>
      <c r="B10" s="356"/>
      <c r="C10" s="356"/>
      <c r="D10" s="356"/>
      <c r="E10" s="356"/>
      <c r="F10" s="356"/>
      <c r="G10" s="356"/>
      <c r="H10" s="356"/>
      <c r="I10" s="356"/>
      <c r="J10" s="357"/>
      <c r="K10" s="55"/>
      <c r="L10" s="55"/>
    </row>
    <row r="11" spans="1:12" ht="24" customHeight="1" x14ac:dyDescent="0.4">
      <c r="A11" s="352"/>
      <c r="B11" s="356"/>
      <c r="C11" s="356"/>
      <c r="D11" s="356"/>
      <c r="E11" s="356"/>
      <c r="F11" s="356"/>
      <c r="G11" s="356"/>
      <c r="H11" s="356"/>
      <c r="I11" s="356"/>
      <c r="J11" s="357"/>
      <c r="K11" s="55"/>
      <c r="L11" s="55"/>
    </row>
    <row r="12" spans="1:12" ht="24" customHeight="1" x14ac:dyDescent="0.4">
      <c r="A12" s="352"/>
      <c r="B12" s="356"/>
      <c r="C12" s="356"/>
      <c r="D12" s="356"/>
      <c r="E12" s="356"/>
      <c r="F12" s="356"/>
      <c r="G12" s="356"/>
      <c r="H12" s="356"/>
      <c r="I12" s="356"/>
      <c r="J12" s="357"/>
      <c r="K12" s="55"/>
      <c r="L12" s="55"/>
    </row>
    <row r="13" spans="1:12" ht="24" customHeight="1" x14ac:dyDescent="0.4">
      <c r="A13" s="352"/>
      <c r="B13" s="356"/>
      <c r="C13" s="356"/>
      <c r="D13" s="356"/>
      <c r="E13" s="356"/>
      <c r="F13" s="356"/>
      <c r="G13" s="356"/>
      <c r="H13" s="356"/>
      <c r="I13" s="356"/>
      <c r="J13" s="357"/>
      <c r="K13" s="55"/>
      <c r="L13" s="55"/>
    </row>
    <row r="14" spans="1:12" ht="24" customHeight="1" x14ac:dyDescent="0.4">
      <c r="A14" s="353"/>
      <c r="B14" s="358"/>
      <c r="C14" s="358"/>
      <c r="D14" s="358"/>
      <c r="E14" s="358"/>
      <c r="F14" s="358"/>
      <c r="G14" s="358"/>
      <c r="H14" s="358"/>
      <c r="I14" s="358"/>
      <c r="J14" s="359"/>
    </row>
    <row r="15" spans="1:12" s="176" customFormat="1" ht="24" customHeight="1" x14ac:dyDescent="0.4">
      <c r="A15" s="348"/>
      <c r="B15" s="349"/>
      <c r="C15" s="349"/>
      <c r="D15" s="349"/>
      <c r="E15" s="349"/>
      <c r="F15" s="349"/>
      <c r="G15" s="349"/>
      <c r="H15" s="349"/>
      <c r="I15" s="349"/>
      <c r="J15" s="350"/>
    </row>
    <row r="16" spans="1:12" ht="24" customHeight="1" x14ac:dyDescent="0.4">
      <c r="A16" s="351" t="s">
        <v>119</v>
      </c>
      <c r="B16" s="354" t="s">
        <v>279</v>
      </c>
      <c r="C16" s="354"/>
      <c r="D16" s="354"/>
      <c r="E16" s="354"/>
      <c r="F16" s="354"/>
      <c r="G16" s="354"/>
      <c r="H16" s="354"/>
      <c r="I16" s="354"/>
      <c r="J16" s="355"/>
    </row>
    <row r="17" spans="1:10" ht="24" customHeight="1" x14ac:dyDescent="0.4">
      <c r="A17" s="352"/>
      <c r="B17" s="356"/>
      <c r="C17" s="356"/>
      <c r="D17" s="356"/>
      <c r="E17" s="356"/>
      <c r="F17" s="356"/>
      <c r="G17" s="356"/>
      <c r="H17" s="356"/>
      <c r="I17" s="356"/>
      <c r="J17" s="357"/>
    </row>
    <row r="18" spans="1:10" ht="24" customHeight="1" x14ac:dyDescent="0.4">
      <c r="A18" s="352"/>
      <c r="B18" s="356"/>
      <c r="C18" s="356"/>
      <c r="D18" s="356"/>
      <c r="E18" s="356"/>
      <c r="F18" s="356"/>
      <c r="G18" s="356"/>
      <c r="H18" s="356"/>
      <c r="I18" s="356"/>
      <c r="J18" s="357"/>
    </row>
    <row r="19" spans="1:10" ht="24" customHeight="1" x14ac:dyDescent="0.4">
      <c r="A19" s="352"/>
      <c r="B19" s="356"/>
      <c r="C19" s="356"/>
      <c r="D19" s="356"/>
      <c r="E19" s="356"/>
      <c r="F19" s="356"/>
      <c r="G19" s="356"/>
      <c r="H19" s="356"/>
      <c r="I19" s="356"/>
      <c r="J19" s="357"/>
    </row>
    <row r="20" spans="1:10" ht="24" customHeight="1" x14ac:dyDescent="0.4">
      <c r="A20" s="352"/>
      <c r="B20" s="356"/>
      <c r="C20" s="356"/>
      <c r="D20" s="356"/>
      <c r="E20" s="356"/>
      <c r="F20" s="356"/>
      <c r="G20" s="356"/>
      <c r="H20" s="356"/>
      <c r="I20" s="356"/>
      <c r="J20" s="357"/>
    </row>
    <row r="21" spans="1:10" ht="24" customHeight="1" x14ac:dyDescent="0.4">
      <c r="A21" s="353"/>
      <c r="B21" s="358"/>
      <c r="C21" s="358"/>
      <c r="D21" s="358"/>
      <c r="E21" s="358"/>
      <c r="F21" s="358"/>
      <c r="G21" s="358"/>
      <c r="H21" s="358"/>
      <c r="I21" s="358"/>
      <c r="J21" s="359"/>
    </row>
    <row r="22" spans="1:10" s="176" customFormat="1" ht="24" customHeight="1" x14ac:dyDescent="0.4">
      <c r="A22" s="348"/>
      <c r="B22" s="349"/>
      <c r="C22" s="349"/>
      <c r="D22" s="349"/>
      <c r="E22" s="349"/>
      <c r="F22" s="349"/>
      <c r="G22" s="349"/>
      <c r="H22" s="349"/>
      <c r="I22" s="349"/>
      <c r="J22" s="350"/>
    </row>
    <row r="23" spans="1:10" ht="24" customHeight="1" x14ac:dyDescent="0.4">
      <c r="A23" s="351" t="s">
        <v>280</v>
      </c>
      <c r="B23" s="354" t="s">
        <v>283</v>
      </c>
      <c r="C23" s="354"/>
      <c r="D23" s="354"/>
      <c r="E23" s="354"/>
      <c r="F23" s="354"/>
      <c r="G23" s="354"/>
      <c r="H23" s="354"/>
      <c r="I23" s="354"/>
      <c r="J23" s="355"/>
    </row>
    <row r="24" spans="1:10" ht="24" customHeight="1" x14ac:dyDescent="0.4">
      <c r="A24" s="352"/>
      <c r="B24" s="356"/>
      <c r="C24" s="356"/>
      <c r="D24" s="356"/>
      <c r="E24" s="356"/>
      <c r="F24" s="356"/>
      <c r="G24" s="356"/>
      <c r="H24" s="356"/>
      <c r="I24" s="356"/>
      <c r="J24" s="357"/>
    </row>
    <row r="25" spans="1:10" ht="24" customHeight="1" x14ac:dyDescent="0.4">
      <c r="A25" s="352"/>
      <c r="B25" s="356"/>
      <c r="C25" s="356"/>
      <c r="D25" s="356"/>
      <c r="E25" s="356"/>
      <c r="F25" s="356"/>
      <c r="G25" s="356"/>
      <c r="H25" s="356"/>
      <c r="I25" s="356"/>
      <c r="J25" s="357"/>
    </row>
    <row r="26" spans="1:10" ht="24" customHeight="1" x14ac:dyDescent="0.4">
      <c r="A26" s="352"/>
      <c r="B26" s="356"/>
      <c r="C26" s="356"/>
      <c r="D26" s="356"/>
      <c r="E26" s="356"/>
      <c r="F26" s="356"/>
      <c r="G26" s="356"/>
      <c r="H26" s="356"/>
      <c r="I26" s="356"/>
      <c r="J26" s="357"/>
    </row>
    <row r="27" spans="1:10" ht="24" customHeight="1" x14ac:dyDescent="0.4">
      <c r="A27" s="352"/>
      <c r="B27" s="356"/>
      <c r="C27" s="356"/>
      <c r="D27" s="356"/>
      <c r="E27" s="356"/>
      <c r="F27" s="356"/>
      <c r="G27" s="356"/>
      <c r="H27" s="356"/>
      <c r="I27" s="356"/>
      <c r="J27" s="357"/>
    </row>
    <row r="28" spans="1:10" ht="24" customHeight="1" x14ac:dyDescent="0.4">
      <c r="A28" s="353"/>
      <c r="B28" s="358"/>
      <c r="C28" s="358"/>
      <c r="D28" s="358"/>
      <c r="E28" s="358"/>
      <c r="F28" s="358"/>
      <c r="G28" s="358"/>
      <c r="H28" s="358"/>
      <c r="I28" s="358"/>
      <c r="J28" s="359"/>
    </row>
    <row r="29" spans="1:10" s="176" customFormat="1" ht="24" customHeight="1" x14ac:dyDescent="0.4">
      <c r="A29" s="348"/>
      <c r="B29" s="349"/>
      <c r="C29" s="349"/>
      <c r="D29" s="349"/>
      <c r="E29" s="349"/>
      <c r="F29" s="349"/>
      <c r="G29" s="349"/>
      <c r="H29" s="349"/>
      <c r="I29" s="349"/>
      <c r="J29" s="350"/>
    </row>
    <row r="30" spans="1:10" ht="24" customHeight="1" x14ac:dyDescent="0.4">
      <c r="A30" s="351" t="s">
        <v>281</v>
      </c>
      <c r="B30" s="354" t="s">
        <v>354</v>
      </c>
      <c r="C30" s="354"/>
      <c r="D30" s="354"/>
      <c r="E30" s="354"/>
      <c r="F30" s="354"/>
      <c r="G30" s="354"/>
      <c r="H30" s="354"/>
      <c r="I30" s="354"/>
      <c r="J30" s="355"/>
    </row>
    <row r="31" spans="1:10" ht="24" customHeight="1" x14ac:dyDescent="0.4">
      <c r="A31" s="352"/>
      <c r="B31" s="356"/>
      <c r="C31" s="356"/>
      <c r="D31" s="356"/>
      <c r="E31" s="356"/>
      <c r="F31" s="356"/>
      <c r="G31" s="356"/>
      <c r="H31" s="356"/>
      <c r="I31" s="356"/>
      <c r="J31" s="357"/>
    </row>
    <row r="32" spans="1:10" ht="24" customHeight="1" x14ac:dyDescent="0.4">
      <c r="A32" s="352"/>
      <c r="B32" s="356"/>
      <c r="C32" s="356"/>
      <c r="D32" s="356"/>
      <c r="E32" s="356"/>
      <c r="F32" s="356"/>
      <c r="G32" s="356"/>
      <c r="H32" s="356"/>
      <c r="I32" s="356"/>
      <c r="J32" s="357"/>
    </row>
    <row r="33" spans="1:11" ht="24" customHeight="1" x14ac:dyDescent="0.4">
      <c r="A33" s="352"/>
      <c r="B33" s="356"/>
      <c r="C33" s="356"/>
      <c r="D33" s="356"/>
      <c r="E33" s="356"/>
      <c r="F33" s="356"/>
      <c r="G33" s="356"/>
      <c r="H33" s="356"/>
      <c r="I33" s="356"/>
      <c r="J33" s="357"/>
    </row>
    <row r="34" spans="1:11" ht="24" customHeight="1" x14ac:dyDescent="0.4">
      <c r="A34" s="352"/>
      <c r="B34" s="356"/>
      <c r="C34" s="356"/>
      <c r="D34" s="356"/>
      <c r="E34" s="356"/>
      <c r="F34" s="356"/>
      <c r="G34" s="356"/>
      <c r="H34" s="356"/>
      <c r="I34" s="356"/>
      <c r="J34" s="357"/>
    </row>
    <row r="35" spans="1:11" ht="24" customHeight="1" x14ac:dyDescent="0.4">
      <c r="A35" s="353"/>
      <c r="B35" s="358"/>
      <c r="C35" s="358"/>
      <c r="D35" s="358"/>
      <c r="E35" s="358"/>
      <c r="F35" s="358"/>
      <c r="G35" s="358"/>
      <c r="H35" s="358"/>
      <c r="I35" s="358"/>
      <c r="J35" s="359"/>
    </row>
    <row r="36" spans="1:11" ht="24" customHeight="1" x14ac:dyDescent="0.4">
      <c r="A36" s="348"/>
      <c r="B36" s="349"/>
      <c r="C36" s="349"/>
      <c r="D36" s="349"/>
      <c r="E36" s="349"/>
      <c r="F36" s="349"/>
      <c r="G36" s="349"/>
      <c r="H36" s="349"/>
      <c r="I36" s="349"/>
      <c r="J36" s="350"/>
    </row>
    <row r="37" spans="1:11" ht="24" customHeight="1" x14ac:dyDescent="0.4">
      <c r="A37" s="351" t="s">
        <v>282</v>
      </c>
      <c r="B37" s="354" t="s">
        <v>305</v>
      </c>
      <c r="C37" s="354"/>
      <c r="D37" s="354"/>
      <c r="E37" s="354"/>
      <c r="F37" s="354"/>
      <c r="G37" s="354"/>
      <c r="H37" s="354"/>
      <c r="I37" s="354"/>
      <c r="J37" s="355"/>
    </row>
    <row r="38" spans="1:11" ht="24" customHeight="1" x14ac:dyDescent="0.4">
      <c r="A38" s="352"/>
      <c r="B38" s="356"/>
      <c r="C38" s="356"/>
      <c r="D38" s="356"/>
      <c r="E38" s="356"/>
      <c r="F38" s="356"/>
      <c r="G38" s="356"/>
      <c r="H38" s="356"/>
      <c r="I38" s="356"/>
      <c r="J38" s="357"/>
    </row>
    <row r="39" spans="1:11" ht="24" customHeight="1" x14ac:dyDescent="0.4">
      <c r="A39" s="352"/>
      <c r="B39" s="356"/>
      <c r="C39" s="356"/>
      <c r="D39" s="356"/>
      <c r="E39" s="356"/>
      <c r="F39" s="356"/>
      <c r="G39" s="356"/>
      <c r="H39" s="356"/>
      <c r="I39" s="356"/>
      <c r="J39" s="357"/>
    </row>
    <row r="40" spans="1:11" ht="24" customHeight="1" x14ac:dyDescent="0.4">
      <c r="A40" s="352"/>
      <c r="B40" s="356"/>
      <c r="C40" s="356"/>
      <c r="D40" s="356"/>
      <c r="E40" s="356"/>
      <c r="F40" s="356"/>
      <c r="G40" s="356"/>
      <c r="H40" s="356"/>
      <c r="I40" s="356"/>
      <c r="J40" s="357"/>
    </row>
    <row r="41" spans="1:11" ht="24" customHeight="1" x14ac:dyDescent="0.4">
      <c r="A41" s="352"/>
      <c r="B41" s="356"/>
      <c r="C41" s="356"/>
      <c r="D41" s="356"/>
      <c r="E41" s="356"/>
      <c r="F41" s="356"/>
      <c r="G41" s="356"/>
      <c r="H41" s="356"/>
      <c r="I41" s="356"/>
      <c r="J41" s="357"/>
    </row>
    <row r="42" spans="1:11" ht="24" customHeight="1" x14ac:dyDescent="0.4">
      <c r="A42" s="353"/>
      <c r="B42" s="358"/>
      <c r="C42" s="358"/>
      <c r="D42" s="358"/>
      <c r="E42" s="358"/>
      <c r="F42" s="358"/>
      <c r="G42" s="358"/>
      <c r="H42" s="358"/>
      <c r="I42" s="358"/>
      <c r="J42" s="359"/>
    </row>
    <row r="43" spans="1:11" s="176" customFormat="1" ht="24" customHeight="1" x14ac:dyDescent="0.4">
      <c r="A43" s="348"/>
      <c r="B43" s="349"/>
      <c r="C43" s="349"/>
      <c r="D43" s="349"/>
      <c r="E43" s="349"/>
      <c r="F43" s="349"/>
      <c r="G43" s="349"/>
      <c r="H43" s="349"/>
      <c r="I43" s="349"/>
      <c r="J43" s="350"/>
    </row>
    <row r="44" spans="1:11" ht="24" customHeight="1" x14ac:dyDescent="0.4">
      <c r="A44" s="351" t="s">
        <v>286</v>
      </c>
      <c r="B44" s="354" t="s">
        <v>306</v>
      </c>
      <c r="C44" s="354"/>
      <c r="D44" s="354"/>
      <c r="E44" s="354"/>
      <c r="F44" s="354"/>
      <c r="G44" s="354"/>
      <c r="H44" s="354"/>
      <c r="I44" s="354"/>
      <c r="J44" s="355"/>
      <c r="K44" s="65"/>
    </row>
    <row r="45" spans="1:11" ht="24" customHeight="1" x14ac:dyDescent="0.4">
      <c r="A45" s="352"/>
      <c r="B45" s="356"/>
      <c r="C45" s="356"/>
      <c r="D45" s="356"/>
      <c r="E45" s="356"/>
      <c r="F45" s="356"/>
      <c r="G45" s="356"/>
      <c r="H45" s="356"/>
      <c r="I45" s="356"/>
      <c r="J45" s="357"/>
      <c r="K45" s="65"/>
    </row>
    <row r="46" spans="1:11" ht="24" customHeight="1" x14ac:dyDescent="0.4">
      <c r="A46" s="352"/>
      <c r="B46" s="356"/>
      <c r="C46" s="356"/>
      <c r="D46" s="356"/>
      <c r="E46" s="356"/>
      <c r="F46" s="356"/>
      <c r="G46" s="356"/>
      <c r="H46" s="356"/>
      <c r="I46" s="356"/>
      <c r="J46" s="357"/>
      <c r="K46" s="65"/>
    </row>
    <row r="47" spans="1:11" ht="24" customHeight="1" x14ac:dyDescent="0.4">
      <c r="A47" s="352"/>
      <c r="B47" s="356"/>
      <c r="C47" s="356"/>
      <c r="D47" s="356"/>
      <c r="E47" s="356"/>
      <c r="F47" s="356"/>
      <c r="G47" s="356"/>
      <c r="H47" s="356"/>
      <c r="I47" s="356"/>
      <c r="J47" s="357"/>
      <c r="K47" s="65"/>
    </row>
    <row r="48" spans="1:11" ht="24" customHeight="1" x14ac:dyDescent="0.4">
      <c r="A48" s="352"/>
      <c r="B48" s="356"/>
      <c r="C48" s="356"/>
      <c r="D48" s="356"/>
      <c r="E48" s="356"/>
      <c r="F48" s="356"/>
      <c r="G48" s="356"/>
      <c r="H48" s="356"/>
      <c r="I48" s="356"/>
      <c r="J48" s="357"/>
      <c r="K48" s="65"/>
    </row>
    <row r="49" spans="1:11" ht="24" customHeight="1" x14ac:dyDescent="0.4">
      <c r="A49" s="353"/>
      <c r="B49" s="358"/>
      <c r="C49" s="358"/>
      <c r="D49" s="358"/>
      <c r="E49" s="358"/>
      <c r="F49" s="358"/>
      <c r="G49" s="358"/>
      <c r="H49" s="358"/>
      <c r="I49" s="358"/>
      <c r="J49" s="359"/>
      <c r="K49" s="65"/>
    </row>
    <row r="50" spans="1:11" s="176" customFormat="1" ht="24" customHeight="1" x14ac:dyDescent="0.4">
      <c r="A50" s="348"/>
      <c r="B50" s="349"/>
      <c r="C50" s="349"/>
      <c r="D50" s="349"/>
      <c r="E50" s="349"/>
      <c r="F50" s="349"/>
      <c r="G50" s="349"/>
      <c r="H50" s="349"/>
      <c r="I50" s="349"/>
      <c r="J50" s="350"/>
    </row>
    <row r="51" spans="1:11" ht="24" customHeight="1" x14ac:dyDescent="0.4">
      <c r="A51" s="351" t="s">
        <v>312</v>
      </c>
      <c r="B51" s="354" t="s">
        <v>313</v>
      </c>
      <c r="C51" s="354"/>
      <c r="D51" s="354"/>
      <c r="E51" s="354"/>
      <c r="F51" s="354"/>
      <c r="G51" s="354"/>
      <c r="H51" s="354"/>
      <c r="I51" s="354"/>
      <c r="J51" s="355"/>
    </row>
    <row r="52" spans="1:11" ht="24" customHeight="1" x14ac:dyDescent="0.4">
      <c r="A52" s="352"/>
      <c r="B52" s="356"/>
      <c r="C52" s="356"/>
      <c r="D52" s="356"/>
      <c r="E52" s="356"/>
      <c r="F52" s="356"/>
      <c r="G52" s="356"/>
      <c r="H52" s="356"/>
      <c r="I52" s="356"/>
      <c r="J52" s="357"/>
    </row>
    <row r="53" spans="1:11" ht="24" customHeight="1" x14ac:dyDescent="0.4">
      <c r="A53" s="352"/>
      <c r="B53" s="356"/>
      <c r="C53" s="356"/>
      <c r="D53" s="356"/>
      <c r="E53" s="356"/>
      <c r="F53" s="356"/>
      <c r="G53" s="356"/>
      <c r="H53" s="356"/>
      <c r="I53" s="356"/>
      <c r="J53" s="357"/>
    </row>
    <row r="54" spans="1:11" ht="24" customHeight="1" x14ac:dyDescent="0.4">
      <c r="A54" s="352"/>
      <c r="B54" s="356"/>
      <c r="C54" s="356"/>
      <c r="D54" s="356"/>
      <c r="E54" s="356"/>
      <c r="F54" s="356"/>
      <c r="G54" s="356"/>
      <c r="H54" s="356"/>
      <c r="I54" s="356"/>
      <c r="J54" s="357"/>
    </row>
    <row r="55" spans="1:11" ht="24" customHeight="1" x14ac:dyDescent="0.4">
      <c r="A55" s="352"/>
      <c r="B55" s="356"/>
      <c r="C55" s="356"/>
      <c r="D55" s="356"/>
      <c r="E55" s="356"/>
      <c r="F55" s="356"/>
      <c r="G55" s="356"/>
      <c r="H55" s="356"/>
      <c r="I55" s="356"/>
      <c r="J55" s="357"/>
    </row>
    <row r="56" spans="1:11" ht="24" customHeight="1" x14ac:dyDescent="0.4">
      <c r="A56" s="353"/>
      <c r="B56" s="358"/>
      <c r="C56" s="358"/>
      <c r="D56" s="358"/>
      <c r="E56" s="358"/>
      <c r="F56" s="358"/>
      <c r="G56" s="358"/>
      <c r="H56" s="358"/>
      <c r="I56" s="358"/>
      <c r="J56" s="359"/>
    </row>
    <row r="57" spans="1:11" ht="24" customHeight="1" x14ac:dyDescent="0.4">
      <c r="A57" s="348"/>
      <c r="B57" s="349"/>
      <c r="C57" s="349"/>
      <c r="D57" s="349"/>
      <c r="E57" s="349"/>
      <c r="F57" s="349"/>
      <c r="G57" s="349"/>
      <c r="H57" s="349"/>
      <c r="I57" s="349"/>
      <c r="J57" s="350"/>
    </row>
    <row r="58" spans="1:11" ht="24" customHeight="1" x14ac:dyDescent="0.4">
      <c r="A58" s="360" t="s">
        <v>118</v>
      </c>
      <c r="B58" s="361" t="s">
        <v>353</v>
      </c>
      <c r="C58" s="361"/>
      <c r="D58" s="361"/>
      <c r="E58" s="361"/>
      <c r="F58" s="361"/>
      <c r="G58" s="361"/>
      <c r="H58" s="361"/>
      <c r="I58" s="361"/>
      <c r="J58" s="362"/>
    </row>
    <row r="59" spans="1:11" ht="24" customHeight="1" x14ac:dyDescent="0.4">
      <c r="A59" s="360"/>
      <c r="B59" s="361"/>
      <c r="C59" s="361"/>
      <c r="D59" s="361"/>
      <c r="E59" s="361"/>
      <c r="F59" s="361"/>
      <c r="G59" s="361"/>
      <c r="H59" s="361"/>
      <c r="I59" s="361"/>
      <c r="J59" s="362"/>
    </row>
    <row r="60" spans="1:11" ht="24" customHeight="1" x14ac:dyDescent="0.4">
      <c r="A60" s="360"/>
      <c r="B60" s="361"/>
      <c r="C60" s="361"/>
      <c r="D60" s="361"/>
      <c r="E60" s="361"/>
      <c r="F60" s="361"/>
      <c r="G60" s="361"/>
      <c r="H60" s="361"/>
      <c r="I60" s="361"/>
      <c r="J60" s="362"/>
    </row>
    <row r="61" spans="1:11" ht="24" customHeight="1" x14ac:dyDescent="0.4">
      <c r="A61" s="360"/>
      <c r="B61" s="361"/>
      <c r="C61" s="361"/>
      <c r="D61" s="361"/>
      <c r="E61" s="361"/>
      <c r="F61" s="361"/>
      <c r="G61" s="361"/>
      <c r="H61" s="361"/>
      <c r="I61" s="361"/>
      <c r="J61" s="362"/>
    </row>
    <row r="62" spans="1:11" ht="24" customHeight="1" x14ac:dyDescent="0.4">
      <c r="A62" s="360"/>
      <c r="B62" s="361"/>
      <c r="C62" s="361"/>
      <c r="D62" s="361"/>
      <c r="E62" s="361"/>
      <c r="F62" s="361"/>
      <c r="G62" s="361"/>
      <c r="H62" s="361"/>
      <c r="I62" s="361"/>
      <c r="J62" s="362"/>
    </row>
    <row r="63" spans="1:11" ht="24" customHeight="1" x14ac:dyDescent="0.4">
      <c r="A63" s="360"/>
      <c r="B63" s="361"/>
      <c r="C63" s="361"/>
      <c r="D63" s="361"/>
      <c r="E63" s="361"/>
      <c r="F63" s="361"/>
      <c r="G63" s="361"/>
      <c r="H63" s="361"/>
      <c r="I63" s="361"/>
      <c r="J63" s="362"/>
    </row>
    <row r="64" spans="1:11" s="176" customFormat="1" ht="24" customHeight="1" x14ac:dyDescent="0.4">
      <c r="A64" s="348"/>
      <c r="B64" s="349"/>
      <c r="C64" s="349"/>
      <c r="D64" s="349"/>
      <c r="E64" s="349"/>
      <c r="F64" s="349"/>
      <c r="G64" s="349"/>
      <c r="H64" s="349"/>
      <c r="I64" s="349"/>
      <c r="J64" s="350"/>
    </row>
    <row r="65" spans="1:11" ht="24" customHeight="1" x14ac:dyDescent="0.4">
      <c r="A65" s="360" t="s">
        <v>134</v>
      </c>
      <c r="B65" s="361" t="s">
        <v>307</v>
      </c>
      <c r="C65" s="361"/>
      <c r="D65" s="361"/>
      <c r="E65" s="361"/>
      <c r="F65" s="361"/>
      <c r="G65" s="361"/>
      <c r="H65" s="361"/>
      <c r="I65" s="361"/>
      <c r="J65" s="362"/>
    </row>
    <row r="66" spans="1:11" ht="24" customHeight="1" x14ac:dyDescent="0.4">
      <c r="A66" s="360"/>
      <c r="B66" s="361"/>
      <c r="C66" s="361"/>
      <c r="D66" s="361"/>
      <c r="E66" s="361"/>
      <c r="F66" s="361"/>
      <c r="G66" s="361"/>
      <c r="H66" s="361"/>
      <c r="I66" s="361"/>
      <c r="J66" s="362"/>
    </row>
    <row r="67" spans="1:11" ht="24" customHeight="1" x14ac:dyDescent="0.4">
      <c r="A67" s="360"/>
      <c r="B67" s="361"/>
      <c r="C67" s="361"/>
      <c r="D67" s="361"/>
      <c r="E67" s="361"/>
      <c r="F67" s="361"/>
      <c r="G67" s="361"/>
      <c r="H67" s="361"/>
      <c r="I67" s="361"/>
      <c r="J67" s="362"/>
    </row>
    <row r="68" spans="1:11" ht="24" customHeight="1" x14ac:dyDescent="0.4">
      <c r="A68" s="360"/>
      <c r="B68" s="361"/>
      <c r="C68" s="361"/>
      <c r="D68" s="361"/>
      <c r="E68" s="361"/>
      <c r="F68" s="361"/>
      <c r="G68" s="361"/>
      <c r="H68" s="361"/>
      <c r="I68" s="361"/>
      <c r="J68" s="362"/>
    </row>
    <row r="69" spans="1:11" ht="24" customHeight="1" x14ac:dyDescent="0.4">
      <c r="A69" s="360"/>
      <c r="B69" s="361"/>
      <c r="C69" s="361"/>
      <c r="D69" s="361"/>
      <c r="E69" s="361"/>
      <c r="F69" s="361"/>
      <c r="G69" s="361"/>
      <c r="H69" s="361"/>
      <c r="I69" s="361"/>
      <c r="J69" s="362"/>
    </row>
    <row r="70" spans="1:11" ht="24" customHeight="1" x14ac:dyDescent="0.4">
      <c r="A70" s="360"/>
      <c r="B70" s="361"/>
      <c r="C70" s="361"/>
      <c r="D70" s="361"/>
      <c r="E70" s="361"/>
      <c r="F70" s="361"/>
      <c r="G70" s="361"/>
      <c r="H70" s="361"/>
      <c r="I70" s="361"/>
      <c r="J70" s="362"/>
    </row>
    <row r="71" spans="1:11" s="176" customFormat="1" ht="24" customHeight="1" x14ac:dyDescent="0.4">
      <c r="A71" s="348"/>
      <c r="B71" s="349"/>
      <c r="C71" s="349"/>
      <c r="D71" s="349"/>
      <c r="E71" s="349"/>
      <c r="F71" s="349"/>
      <c r="G71" s="349"/>
      <c r="H71" s="349"/>
      <c r="I71" s="349"/>
      <c r="J71" s="350"/>
    </row>
    <row r="72" spans="1:11" ht="24" customHeight="1" x14ac:dyDescent="0.4">
      <c r="A72" s="266"/>
      <c r="B72" s="61"/>
      <c r="C72" s="95"/>
      <c r="D72" s="95"/>
      <c r="E72" s="95"/>
      <c r="F72" s="95"/>
      <c r="G72" s="95"/>
      <c r="H72" s="95"/>
      <c r="I72" s="95"/>
      <c r="J72" s="79"/>
    </row>
    <row r="73" spans="1:11" s="176" customFormat="1" ht="24" customHeight="1" x14ac:dyDescent="0.4">
      <c r="A73" s="351" t="s">
        <v>360</v>
      </c>
      <c r="B73" s="354"/>
      <c r="C73" s="354"/>
      <c r="D73" s="354"/>
      <c r="E73" s="354"/>
      <c r="F73" s="354"/>
      <c r="G73" s="354"/>
      <c r="H73" s="354"/>
      <c r="I73" s="354"/>
      <c r="J73" s="355"/>
      <c r="K73" s="97"/>
    </row>
    <row r="74" spans="1:11" s="176" customFormat="1" ht="24" customHeight="1" x14ac:dyDescent="0.4">
      <c r="A74" s="352"/>
      <c r="B74" s="356"/>
      <c r="C74" s="356"/>
      <c r="D74" s="356"/>
      <c r="E74" s="356"/>
      <c r="F74" s="356"/>
      <c r="G74" s="356"/>
      <c r="H74" s="356"/>
      <c r="I74" s="356"/>
      <c r="J74" s="357"/>
      <c r="K74" s="97"/>
    </row>
    <row r="75" spans="1:11" s="176" customFormat="1" ht="24" customHeight="1" x14ac:dyDescent="0.4">
      <c r="A75" s="352"/>
      <c r="B75" s="356"/>
      <c r="C75" s="356"/>
      <c r="D75" s="356"/>
      <c r="E75" s="356"/>
      <c r="F75" s="356"/>
      <c r="G75" s="356"/>
      <c r="H75" s="356"/>
      <c r="I75" s="356"/>
      <c r="J75" s="357"/>
      <c r="K75" s="97"/>
    </row>
    <row r="76" spans="1:11" s="176" customFormat="1" ht="24" customHeight="1" x14ac:dyDescent="0.4">
      <c r="A76" s="352"/>
      <c r="B76" s="356"/>
      <c r="C76" s="356"/>
      <c r="D76" s="356"/>
      <c r="E76" s="356"/>
      <c r="F76" s="356"/>
      <c r="G76" s="356"/>
      <c r="H76" s="356"/>
      <c r="I76" s="356"/>
      <c r="J76" s="357"/>
      <c r="K76" s="97"/>
    </row>
    <row r="77" spans="1:11" s="176" customFormat="1" ht="24" customHeight="1" x14ac:dyDescent="0.4">
      <c r="A77" s="352"/>
      <c r="B77" s="356"/>
      <c r="C77" s="356"/>
      <c r="D77" s="356"/>
      <c r="E77" s="356"/>
      <c r="F77" s="356"/>
      <c r="G77" s="356"/>
      <c r="H77" s="356"/>
      <c r="I77" s="356"/>
      <c r="J77" s="357"/>
      <c r="K77" s="97"/>
    </row>
    <row r="78" spans="1:11" s="176" customFormat="1" ht="24" customHeight="1" x14ac:dyDescent="0.4">
      <c r="A78" s="353"/>
      <c r="B78" s="358"/>
      <c r="C78" s="358"/>
      <c r="D78" s="358"/>
      <c r="E78" s="358"/>
      <c r="F78" s="358"/>
      <c r="G78" s="358"/>
      <c r="H78" s="358"/>
      <c r="I78" s="358"/>
      <c r="J78" s="359"/>
      <c r="K78" s="97"/>
    </row>
    <row r="79" spans="1:11" s="176" customFormat="1" ht="24" customHeight="1" x14ac:dyDescent="0.4">
      <c r="A79" s="348"/>
      <c r="B79" s="349"/>
      <c r="C79" s="349"/>
      <c r="D79" s="349"/>
      <c r="E79" s="349"/>
      <c r="F79" s="349"/>
      <c r="G79" s="349"/>
      <c r="H79" s="349"/>
      <c r="I79" s="349"/>
      <c r="J79" s="350"/>
    </row>
    <row r="80" spans="1:11" s="176" customFormat="1" ht="24" customHeight="1" x14ac:dyDescent="0.4">
      <c r="A80" s="351" t="s">
        <v>360</v>
      </c>
      <c r="B80" s="354"/>
      <c r="C80" s="354"/>
      <c r="D80" s="354"/>
      <c r="E80" s="354"/>
      <c r="F80" s="354"/>
      <c r="G80" s="354"/>
      <c r="H80" s="354"/>
      <c r="I80" s="354"/>
      <c r="J80" s="355"/>
      <c r="K80" s="97"/>
    </row>
    <row r="81" spans="1:11" s="176" customFormat="1" ht="24" customHeight="1" x14ac:dyDescent="0.4">
      <c r="A81" s="352"/>
      <c r="B81" s="356"/>
      <c r="C81" s="356"/>
      <c r="D81" s="356"/>
      <c r="E81" s="356"/>
      <c r="F81" s="356"/>
      <c r="G81" s="356"/>
      <c r="H81" s="356"/>
      <c r="I81" s="356"/>
      <c r="J81" s="357"/>
      <c r="K81" s="97"/>
    </row>
    <row r="82" spans="1:11" s="176" customFormat="1" ht="24" customHeight="1" x14ac:dyDescent="0.4">
      <c r="A82" s="352"/>
      <c r="B82" s="356"/>
      <c r="C82" s="356"/>
      <c r="D82" s="356"/>
      <c r="E82" s="356"/>
      <c r="F82" s="356"/>
      <c r="G82" s="356"/>
      <c r="H82" s="356"/>
      <c r="I82" s="356"/>
      <c r="J82" s="357"/>
      <c r="K82" s="97"/>
    </row>
    <row r="83" spans="1:11" s="176" customFormat="1" ht="24" customHeight="1" x14ac:dyDescent="0.4">
      <c r="A83" s="352"/>
      <c r="B83" s="356"/>
      <c r="C83" s="356"/>
      <c r="D83" s="356"/>
      <c r="E83" s="356"/>
      <c r="F83" s="356"/>
      <c r="G83" s="356"/>
      <c r="H83" s="356"/>
      <c r="I83" s="356"/>
      <c r="J83" s="357"/>
      <c r="K83" s="97"/>
    </row>
    <row r="84" spans="1:11" s="176" customFormat="1" ht="24" customHeight="1" x14ac:dyDescent="0.4">
      <c r="A84" s="352"/>
      <c r="B84" s="356"/>
      <c r="C84" s="356"/>
      <c r="D84" s="356"/>
      <c r="E84" s="356"/>
      <c r="F84" s="356"/>
      <c r="G84" s="356"/>
      <c r="H84" s="356"/>
      <c r="I84" s="356"/>
      <c r="J84" s="357"/>
      <c r="K84" s="97"/>
    </row>
    <row r="85" spans="1:11" s="176" customFormat="1" ht="24" customHeight="1" x14ac:dyDescent="0.4">
      <c r="A85" s="353"/>
      <c r="B85" s="358"/>
      <c r="C85" s="358"/>
      <c r="D85" s="358"/>
      <c r="E85" s="358"/>
      <c r="F85" s="358"/>
      <c r="G85" s="358"/>
      <c r="H85" s="358"/>
      <c r="I85" s="358"/>
      <c r="J85" s="359"/>
      <c r="K85" s="97"/>
    </row>
    <row r="86" spans="1:11" s="430" customFormat="1" ht="24" customHeight="1" thickBot="1" x14ac:dyDescent="0.45">
      <c r="A86" s="427" t="s">
        <v>361</v>
      </c>
      <c r="B86" s="428"/>
      <c r="C86" s="428"/>
      <c r="D86" s="428"/>
      <c r="E86" s="428"/>
      <c r="F86" s="428"/>
      <c r="G86" s="428"/>
      <c r="H86" s="428"/>
      <c r="I86" s="428"/>
      <c r="J86" s="429"/>
    </row>
    <row r="87" spans="1:11" ht="24" customHeight="1" thickTop="1" x14ac:dyDescent="0.4"/>
  </sheetData>
  <mergeCells count="37">
    <mergeCell ref="A44:A49"/>
    <mergeCell ref="B44:J49"/>
    <mergeCell ref="A16:A21"/>
    <mergeCell ref="B16:J21"/>
    <mergeCell ref="A23:A28"/>
    <mergeCell ref="B23:J28"/>
    <mergeCell ref="A30:A35"/>
    <mergeCell ref="B30:J35"/>
    <mergeCell ref="A37:A42"/>
    <mergeCell ref="B37:J42"/>
    <mergeCell ref="A2:A7"/>
    <mergeCell ref="B2:J7"/>
    <mergeCell ref="A9:A14"/>
    <mergeCell ref="B9:J14"/>
    <mergeCell ref="A1:J1"/>
    <mergeCell ref="A8:J8"/>
    <mergeCell ref="A15:J15"/>
    <mergeCell ref="A22:J22"/>
    <mergeCell ref="A29:J29"/>
    <mergeCell ref="A36:J36"/>
    <mergeCell ref="A43:J43"/>
    <mergeCell ref="A79:J79"/>
    <mergeCell ref="A80:A85"/>
    <mergeCell ref="B80:J85"/>
    <mergeCell ref="A86:J86"/>
    <mergeCell ref="A50:J50"/>
    <mergeCell ref="A64:J64"/>
    <mergeCell ref="A71:J71"/>
    <mergeCell ref="A57:J57"/>
    <mergeCell ref="A73:A78"/>
    <mergeCell ref="B73:J78"/>
    <mergeCell ref="A51:A56"/>
    <mergeCell ref="B51:J56"/>
    <mergeCell ref="A58:A63"/>
    <mergeCell ref="B58:J63"/>
    <mergeCell ref="A65:A70"/>
    <mergeCell ref="B65:J7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2"/>
  <sheetViews>
    <sheetView workbookViewId="0">
      <selection sqref="A1:K1"/>
    </sheetView>
  </sheetViews>
  <sheetFormatPr defaultColWidth="18.59765625" defaultRowHeight="18" customHeight="1" x14ac:dyDescent="0.4"/>
  <cols>
    <col min="1" max="1" width="18.59765625" style="9"/>
    <col min="2" max="3" width="18.69921875" style="6" customWidth="1"/>
    <col min="4" max="4" width="6.59765625" style="6" customWidth="1"/>
    <col min="5" max="8" width="15.59765625" style="6" customWidth="1"/>
    <col min="9" max="10" width="18.59765625" style="6"/>
    <col min="11" max="16384" width="18.59765625" style="5"/>
  </cols>
  <sheetData>
    <row r="1" spans="1:18" ht="36" customHeight="1" x14ac:dyDescent="0.4">
      <c r="A1" s="371" t="s">
        <v>141</v>
      </c>
      <c r="B1" s="371"/>
      <c r="C1" s="371"/>
      <c r="D1" s="371"/>
      <c r="E1" s="371"/>
      <c r="F1" s="371"/>
      <c r="G1" s="371"/>
      <c r="H1" s="371"/>
      <c r="I1" s="371"/>
      <c r="J1" s="371"/>
      <c r="K1" s="371"/>
    </row>
    <row r="2" spans="1:18" s="13" customFormat="1" ht="36" customHeight="1" x14ac:dyDescent="0.4">
      <c r="A2" s="385"/>
      <c r="B2" s="386"/>
      <c r="C2" s="386"/>
      <c r="D2" s="12"/>
      <c r="E2" s="376" t="s">
        <v>92</v>
      </c>
      <c r="F2" s="377"/>
      <c r="G2" s="377"/>
      <c r="H2" s="377"/>
      <c r="I2" s="377"/>
      <c r="J2" s="377"/>
      <c r="K2" s="377"/>
    </row>
    <row r="3" spans="1:18" ht="36" customHeight="1" x14ac:dyDescent="0.4">
      <c r="A3" s="5"/>
      <c r="B3" s="5"/>
      <c r="C3" s="5"/>
      <c r="D3" s="6" t="s">
        <v>2</v>
      </c>
      <c r="E3" s="31" t="s">
        <v>145</v>
      </c>
      <c r="F3" s="6">
        <v>2972.4</v>
      </c>
      <c r="G3" s="6">
        <v>12</v>
      </c>
      <c r="H3" s="5"/>
      <c r="K3" s="6">
        <f>F3 * G3</f>
        <v>35668.800000000003</v>
      </c>
      <c r="M3" s="385" t="s">
        <v>93</v>
      </c>
      <c r="N3" s="386"/>
      <c r="O3" s="386"/>
      <c r="P3" s="386"/>
      <c r="Q3" s="386"/>
      <c r="R3" s="386"/>
    </row>
    <row r="4" spans="1:18" ht="24" customHeight="1" x14ac:dyDescent="0.4">
      <c r="A4" s="33" t="s">
        <v>144</v>
      </c>
      <c r="B4" s="33" t="s">
        <v>3</v>
      </c>
      <c r="C4" s="33" t="s">
        <v>4</v>
      </c>
      <c r="E4" s="14" t="s">
        <v>61</v>
      </c>
      <c r="F4" s="6">
        <v>3740.1</v>
      </c>
      <c r="G4" s="6">
        <v>4643.6000000000004</v>
      </c>
      <c r="H4" s="6">
        <v>5463.9</v>
      </c>
      <c r="I4" s="6">
        <f>AVERAGE(F4:H4)</f>
        <v>4615.8666666666668</v>
      </c>
      <c r="J4" s="6">
        <v>12</v>
      </c>
      <c r="K4" s="6">
        <f>I4 *J4</f>
        <v>55390.400000000001</v>
      </c>
    </row>
    <row r="5" spans="1:18" ht="18" customHeight="1" x14ac:dyDescent="0.4">
      <c r="A5" s="15" t="s">
        <v>5</v>
      </c>
      <c r="B5" s="32">
        <v>36198</v>
      </c>
      <c r="C5" s="32">
        <v>47949</v>
      </c>
      <c r="E5" s="16"/>
    </row>
    <row r="6" spans="1:18" ht="18" customHeight="1" x14ac:dyDescent="0.4">
      <c r="A6" s="34" t="s">
        <v>6</v>
      </c>
      <c r="B6" s="35">
        <v>44166</v>
      </c>
      <c r="C6" s="35">
        <v>65468</v>
      </c>
      <c r="E6" s="16"/>
      <c r="M6" s="17" t="s">
        <v>64</v>
      </c>
      <c r="N6" s="18"/>
      <c r="O6" s="18"/>
      <c r="P6" s="18"/>
      <c r="Q6" s="18"/>
      <c r="R6" s="18"/>
    </row>
    <row r="7" spans="1:18" ht="18" customHeight="1" x14ac:dyDescent="0.4">
      <c r="A7" s="15" t="s">
        <v>7</v>
      </c>
      <c r="B7" s="32">
        <v>31874</v>
      </c>
      <c r="C7" s="32">
        <v>49885</v>
      </c>
      <c r="M7" s="19" t="s">
        <v>56</v>
      </c>
      <c r="N7" s="18"/>
      <c r="O7" s="18"/>
      <c r="P7" s="18"/>
      <c r="Q7" s="18"/>
      <c r="R7" s="18"/>
    </row>
    <row r="8" spans="1:18" ht="18" customHeight="1" x14ac:dyDescent="0.4">
      <c r="A8" s="34" t="s">
        <v>8</v>
      </c>
      <c r="B8" s="35">
        <v>32691</v>
      </c>
      <c r="C8" s="35">
        <v>46631</v>
      </c>
      <c r="M8" s="19" t="s">
        <v>65</v>
      </c>
      <c r="N8" s="18"/>
      <c r="O8" s="18"/>
      <c r="P8" s="18"/>
      <c r="Q8" s="18"/>
      <c r="R8" s="18"/>
    </row>
    <row r="9" spans="1:18" ht="18" customHeight="1" x14ac:dyDescent="0.4">
      <c r="A9" s="15" t="s">
        <v>9</v>
      </c>
      <c r="B9" s="32">
        <v>41259</v>
      </c>
      <c r="C9" s="32">
        <v>69324</v>
      </c>
      <c r="M9" s="19" t="s">
        <v>66</v>
      </c>
      <c r="N9" s="18"/>
      <c r="O9" s="18"/>
      <c r="P9" s="18"/>
      <c r="Q9" s="18"/>
      <c r="R9" s="18"/>
    </row>
    <row r="10" spans="1:18" ht="18" customHeight="1" x14ac:dyDescent="0.4">
      <c r="A10" s="34" t="s">
        <v>10</v>
      </c>
      <c r="B10" s="35">
        <v>32126</v>
      </c>
      <c r="C10" s="35">
        <v>49844</v>
      </c>
      <c r="M10" s="19" t="s">
        <v>67</v>
      </c>
      <c r="N10" s="18"/>
      <c r="O10" s="18"/>
      <c r="P10" s="18"/>
      <c r="Q10" s="18"/>
      <c r="R10" s="18"/>
    </row>
    <row r="11" spans="1:18" ht="18" customHeight="1" thickBot="1" x14ac:dyDescent="0.45">
      <c r="A11" s="15" t="s">
        <v>11</v>
      </c>
      <c r="B11" s="32">
        <v>42924</v>
      </c>
      <c r="C11" s="32">
        <v>69397</v>
      </c>
      <c r="M11" s="20" t="s">
        <v>68</v>
      </c>
      <c r="N11" s="18"/>
      <c r="O11" s="18"/>
      <c r="P11" s="18"/>
      <c r="Q11" s="18"/>
      <c r="R11" s="18"/>
    </row>
    <row r="12" spans="1:18" ht="18" customHeight="1" x14ac:dyDescent="0.4">
      <c r="A12" s="34" t="s">
        <v>12</v>
      </c>
      <c r="B12" s="35">
        <v>39338</v>
      </c>
      <c r="C12" s="35">
        <v>59679</v>
      </c>
      <c r="M12" s="21" t="s">
        <v>69</v>
      </c>
      <c r="N12" s="18"/>
      <c r="O12" s="18"/>
      <c r="P12" s="18"/>
      <c r="Q12" s="18"/>
      <c r="R12" s="18"/>
    </row>
    <row r="13" spans="1:18" ht="18" customHeight="1" x14ac:dyDescent="0.4">
      <c r="A13" s="15" t="s">
        <v>13</v>
      </c>
      <c r="B13" s="32">
        <v>35166</v>
      </c>
      <c r="C13" s="32">
        <v>46598</v>
      </c>
      <c r="M13" s="21" t="s">
        <v>70</v>
      </c>
      <c r="N13" s="18"/>
      <c r="O13" s="18"/>
      <c r="P13" s="18"/>
      <c r="Q13" s="18"/>
      <c r="R13" s="18"/>
    </row>
    <row r="14" spans="1:18" ht="18" customHeight="1" x14ac:dyDescent="0.4">
      <c r="A14" s="34" t="s">
        <v>14</v>
      </c>
      <c r="B14" s="35">
        <v>33664</v>
      </c>
      <c r="C14" s="35">
        <v>52880</v>
      </c>
      <c r="M14" s="21" t="s">
        <v>71</v>
      </c>
      <c r="N14" s="18"/>
      <c r="O14" s="18"/>
      <c r="P14" s="18"/>
      <c r="Q14" s="18"/>
      <c r="R14" s="18"/>
    </row>
    <row r="15" spans="1:18" ht="18" customHeight="1" x14ac:dyDescent="0.4">
      <c r="A15" s="15" t="s">
        <v>15</v>
      </c>
      <c r="B15" s="32">
        <v>41027</v>
      </c>
      <c r="C15" s="32">
        <v>54300</v>
      </c>
      <c r="M15" s="21" t="s">
        <v>72</v>
      </c>
      <c r="N15" s="18"/>
      <c r="O15" s="18"/>
      <c r="P15" s="18"/>
      <c r="Q15" s="18"/>
      <c r="R15" s="18"/>
    </row>
    <row r="16" spans="1:18" ht="18" customHeight="1" x14ac:dyDescent="0.4">
      <c r="A16" s="34" t="s">
        <v>16</v>
      </c>
      <c r="B16" s="35">
        <v>31159</v>
      </c>
      <c r="C16" s="35">
        <v>49734</v>
      </c>
      <c r="M16" s="21" t="s">
        <v>73</v>
      </c>
      <c r="N16" s="18"/>
      <c r="O16" s="18"/>
      <c r="P16" s="18"/>
      <c r="Q16" s="18"/>
      <c r="R16" s="18"/>
    </row>
    <row r="17" spans="1:18" ht="18" customHeight="1" x14ac:dyDescent="0.4">
      <c r="A17" s="15" t="s">
        <v>17</v>
      </c>
      <c r="B17" s="32">
        <v>37166</v>
      </c>
      <c r="C17" s="32">
        <v>59113</v>
      </c>
      <c r="M17" s="21" t="s">
        <v>74</v>
      </c>
      <c r="N17" s="18"/>
      <c r="O17" s="18"/>
      <c r="P17" s="18"/>
      <c r="Q17" s="18"/>
      <c r="R17" s="18"/>
    </row>
    <row r="18" spans="1:18" ht="18" customHeight="1" x14ac:dyDescent="0.4">
      <c r="A18" s="34" t="s">
        <v>18</v>
      </c>
      <c r="B18" s="35">
        <v>34696</v>
      </c>
      <c r="C18" s="35">
        <v>50065</v>
      </c>
      <c r="M18" s="21" t="s">
        <v>68</v>
      </c>
      <c r="N18" s="18"/>
      <c r="O18" s="18"/>
      <c r="P18" s="18"/>
      <c r="Q18" s="18"/>
      <c r="R18" s="18"/>
    </row>
    <row r="19" spans="1:18" ht="18" customHeight="1" x14ac:dyDescent="0.4">
      <c r="A19" s="15" t="s">
        <v>19</v>
      </c>
      <c r="B19" s="32">
        <v>33226</v>
      </c>
      <c r="C19" s="32">
        <v>50946</v>
      </c>
      <c r="M19" s="22" t="s">
        <v>75</v>
      </c>
      <c r="N19" s="18"/>
      <c r="O19" s="18"/>
      <c r="P19" s="18"/>
      <c r="Q19" s="18"/>
      <c r="R19" s="18"/>
    </row>
    <row r="20" spans="1:18" ht="18" customHeight="1" x14ac:dyDescent="0.4">
      <c r="A20" s="34" t="s">
        <v>20</v>
      </c>
      <c r="B20" s="35">
        <v>33386</v>
      </c>
      <c r="C20" s="35">
        <v>47464</v>
      </c>
      <c r="M20" s="23" t="s">
        <v>76</v>
      </c>
      <c r="N20" s="23" t="s">
        <v>77</v>
      </c>
      <c r="O20" s="24">
        <v>0</v>
      </c>
      <c r="P20" s="25" t="s">
        <v>78</v>
      </c>
      <c r="Q20" s="25" t="s">
        <v>79</v>
      </c>
      <c r="R20" s="25" t="s">
        <v>80</v>
      </c>
    </row>
    <row r="21" spans="1:18" ht="18" customHeight="1" x14ac:dyDescent="0.4">
      <c r="A21" s="15" t="s">
        <v>21</v>
      </c>
      <c r="B21" s="32">
        <v>35166</v>
      </c>
      <c r="C21" s="32">
        <v>50203</v>
      </c>
      <c r="I21" s="7"/>
      <c r="M21" s="26" t="s">
        <v>81</v>
      </c>
      <c r="N21" s="387">
        <v>37159</v>
      </c>
      <c r="O21" s="388"/>
      <c r="P21" s="388"/>
      <c r="Q21" s="388"/>
      <c r="R21" s="389"/>
    </row>
    <row r="22" spans="1:18" ht="18" customHeight="1" x14ac:dyDescent="0.4">
      <c r="A22" s="34" t="s">
        <v>22</v>
      </c>
      <c r="B22" s="35">
        <v>38655</v>
      </c>
      <c r="C22" s="35">
        <v>51381</v>
      </c>
      <c r="M22" s="27" t="s">
        <v>82</v>
      </c>
      <c r="N22" s="387"/>
      <c r="O22" s="388"/>
      <c r="P22" s="388"/>
      <c r="Q22" s="388"/>
      <c r="R22" s="389"/>
    </row>
    <row r="23" spans="1:18" ht="18" customHeight="1" x14ac:dyDescent="0.4">
      <c r="A23" s="15" t="s">
        <v>23</v>
      </c>
      <c r="B23" s="32">
        <v>31835</v>
      </c>
      <c r="C23" s="32">
        <v>48430</v>
      </c>
      <c r="M23" s="26" t="s">
        <v>83</v>
      </c>
      <c r="N23" s="387">
        <v>45557</v>
      </c>
      <c r="O23" s="388"/>
      <c r="P23" s="388"/>
      <c r="Q23" s="388"/>
      <c r="R23" s="389"/>
    </row>
    <row r="24" spans="1:18" ht="18" customHeight="1" x14ac:dyDescent="0.4">
      <c r="A24" s="34" t="s">
        <v>24</v>
      </c>
      <c r="B24" s="35">
        <v>43235</v>
      </c>
      <c r="C24" s="35">
        <v>64248</v>
      </c>
      <c r="M24" s="27" t="s">
        <v>84</v>
      </c>
      <c r="N24" s="387"/>
      <c r="O24" s="388"/>
      <c r="P24" s="388"/>
      <c r="Q24" s="388"/>
      <c r="R24" s="389"/>
    </row>
    <row r="25" spans="1:18" ht="18" customHeight="1" x14ac:dyDescent="0.4">
      <c r="A25" s="15" t="s">
        <v>25</v>
      </c>
      <c r="B25" s="32">
        <v>40600</v>
      </c>
      <c r="C25" s="32">
        <v>72334</v>
      </c>
      <c r="D25" s="36"/>
      <c r="M25" s="26" t="s">
        <v>85</v>
      </c>
      <c r="N25" s="387">
        <v>68052</v>
      </c>
      <c r="O25" s="388"/>
      <c r="P25" s="388"/>
      <c r="Q25" s="388"/>
      <c r="R25" s="389"/>
    </row>
    <row r="26" spans="1:18" ht="18" customHeight="1" x14ac:dyDescent="0.4">
      <c r="A26" s="34" t="s">
        <v>26</v>
      </c>
      <c r="B26" s="35">
        <v>35901</v>
      </c>
      <c r="C26" s="35">
        <v>61560</v>
      </c>
      <c r="D26" s="36"/>
      <c r="M26" s="27" t="s">
        <v>86</v>
      </c>
      <c r="N26" s="387"/>
      <c r="O26" s="388"/>
      <c r="P26" s="388"/>
      <c r="Q26" s="388"/>
      <c r="R26" s="389"/>
    </row>
    <row r="27" spans="1:18" ht="18" customHeight="1" x14ac:dyDescent="0.4">
      <c r="A27" s="15" t="s">
        <v>27</v>
      </c>
      <c r="B27" s="32">
        <v>34505</v>
      </c>
      <c r="C27" s="32">
        <v>56268</v>
      </c>
      <c r="M27" s="26" t="s">
        <v>87</v>
      </c>
      <c r="N27" s="387">
        <v>87324</v>
      </c>
      <c r="O27" s="388"/>
      <c r="P27" s="388"/>
      <c r="Q27" s="388"/>
      <c r="R27" s="389"/>
    </row>
    <row r="28" spans="1:18" ht="18" customHeight="1" x14ac:dyDescent="0.4">
      <c r="A28" s="34" t="s">
        <v>28</v>
      </c>
      <c r="B28" s="35">
        <v>31184</v>
      </c>
      <c r="C28" s="35">
        <v>41814</v>
      </c>
      <c r="M28" s="27" t="s">
        <v>88</v>
      </c>
      <c r="N28" s="387"/>
      <c r="O28" s="388"/>
      <c r="P28" s="388"/>
      <c r="Q28" s="388"/>
      <c r="R28" s="389"/>
    </row>
    <row r="29" spans="1:18" ht="18" customHeight="1" x14ac:dyDescent="0.4">
      <c r="A29" s="15" t="s">
        <v>29</v>
      </c>
      <c r="B29" s="32">
        <v>30064</v>
      </c>
      <c r="C29" s="32">
        <v>47517</v>
      </c>
      <c r="M29" s="26" t="s">
        <v>89</v>
      </c>
      <c r="N29" s="387">
        <v>93161</v>
      </c>
      <c r="O29" s="388"/>
      <c r="P29" s="388"/>
      <c r="Q29" s="388"/>
      <c r="R29" s="389"/>
    </row>
    <row r="30" spans="1:18" ht="18" customHeight="1" x14ac:dyDescent="0.4">
      <c r="A30" s="34" t="s">
        <v>30</v>
      </c>
      <c r="B30" s="35">
        <v>27274</v>
      </c>
      <c r="C30" s="35">
        <v>48855</v>
      </c>
      <c r="M30" s="27" t="s">
        <v>90</v>
      </c>
      <c r="N30" s="387"/>
      <c r="O30" s="388"/>
      <c r="P30" s="388"/>
      <c r="Q30" s="388"/>
      <c r="R30" s="389"/>
    </row>
    <row r="31" spans="1:18" ht="18" customHeight="1" x14ac:dyDescent="0.4">
      <c r="A31" s="15" t="s">
        <v>31</v>
      </c>
      <c r="B31" s="32">
        <v>30844</v>
      </c>
      <c r="C31" s="32">
        <v>48997</v>
      </c>
      <c r="M31" s="378" t="s">
        <v>91</v>
      </c>
      <c r="N31" s="378"/>
      <c r="O31" s="378"/>
      <c r="P31" s="378"/>
      <c r="Q31" s="378"/>
      <c r="R31" s="378"/>
    </row>
    <row r="32" spans="1:18" ht="18" customHeight="1" x14ac:dyDescent="0.4">
      <c r="A32" s="34" t="s">
        <v>32</v>
      </c>
      <c r="B32" s="35">
        <v>35358</v>
      </c>
      <c r="C32" s="35">
        <v>55957</v>
      </c>
    </row>
    <row r="33" spans="1:13" ht="18" customHeight="1" x14ac:dyDescent="0.4">
      <c r="A33" s="15" t="s">
        <v>33</v>
      </c>
      <c r="B33" s="32">
        <v>34280</v>
      </c>
      <c r="C33" s="32">
        <v>55599</v>
      </c>
    </row>
    <row r="34" spans="1:13" ht="18" customHeight="1" x14ac:dyDescent="0.4">
      <c r="A34" s="34" t="s">
        <v>34</v>
      </c>
      <c r="B34" s="35">
        <v>48631</v>
      </c>
      <c r="C34" s="35">
        <v>68797</v>
      </c>
      <c r="E34" s="376" t="s">
        <v>107</v>
      </c>
      <c r="F34" s="377"/>
      <c r="G34" s="377"/>
      <c r="H34" s="377"/>
      <c r="I34" s="377"/>
      <c r="J34" s="377"/>
      <c r="K34" s="377"/>
    </row>
    <row r="35" spans="1:13" ht="18" customHeight="1" x14ac:dyDescent="0.4">
      <c r="A35" s="15" t="s">
        <v>35</v>
      </c>
      <c r="B35" s="32">
        <v>31960</v>
      </c>
      <c r="C35" s="32">
        <v>45453</v>
      </c>
      <c r="E35" s="383" t="s">
        <v>95</v>
      </c>
      <c r="F35" s="383"/>
      <c r="G35" s="383"/>
      <c r="H35" s="383"/>
      <c r="I35" s="383"/>
      <c r="J35" s="383"/>
      <c r="K35" s="383"/>
    </row>
    <row r="36" spans="1:13" ht="18" customHeight="1" x14ac:dyDescent="0.4">
      <c r="A36" s="34" t="s">
        <v>36</v>
      </c>
      <c r="B36" s="35">
        <v>43839</v>
      </c>
      <c r="C36" s="35">
        <v>75279</v>
      </c>
      <c r="E36" s="384"/>
      <c r="F36" s="384"/>
      <c r="G36" s="384"/>
      <c r="H36" s="384"/>
      <c r="I36" s="384"/>
      <c r="J36" s="384"/>
      <c r="K36" s="384"/>
      <c r="L36" s="5">
        <v>19.190000000000001</v>
      </c>
      <c r="M36" s="5">
        <v>26.4</v>
      </c>
    </row>
    <row r="37" spans="1:13" ht="18" customHeight="1" x14ac:dyDescent="0.4">
      <c r="A37" s="15" t="s">
        <v>37</v>
      </c>
      <c r="B37" s="32">
        <v>30778</v>
      </c>
      <c r="C37" s="32">
        <v>45737</v>
      </c>
      <c r="E37" s="375" t="s">
        <v>96</v>
      </c>
      <c r="F37" s="375"/>
      <c r="G37" s="375"/>
      <c r="H37" s="375"/>
      <c r="I37" s="375"/>
      <c r="J37" s="375"/>
      <c r="K37" s="375"/>
      <c r="L37" s="5">
        <v>40</v>
      </c>
      <c r="M37" s="5">
        <v>40</v>
      </c>
    </row>
    <row r="38" spans="1:13" ht="18" customHeight="1" x14ac:dyDescent="0.4">
      <c r="A38" s="34" t="s">
        <v>38</v>
      </c>
      <c r="B38" s="35">
        <v>32019</v>
      </c>
      <c r="C38" s="35">
        <v>47344</v>
      </c>
      <c r="E38" s="374"/>
      <c r="F38" s="374"/>
      <c r="G38" s="374"/>
      <c r="H38" s="374"/>
      <c r="I38" s="374"/>
      <c r="J38" s="374"/>
      <c r="K38" s="374"/>
      <c r="L38" s="5">
        <f>L36* L37</f>
        <v>767.6</v>
      </c>
      <c r="M38" s="5">
        <f>M36* M37</f>
        <v>1056</v>
      </c>
    </row>
    <row r="39" spans="1:13" ht="18" customHeight="1" x14ac:dyDescent="0.4">
      <c r="A39" s="15" t="s">
        <v>39</v>
      </c>
      <c r="B39" s="32">
        <v>33096</v>
      </c>
      <c r="C39" s="32">
        <v>56307</v>
      </c>
      <c r="E39" s="370" t="s">
        <v>97</v>
      </c>
      <c r="F39" s="370"/>
      <c r="G39" s="370"/>
      <c r="H39" s="370"/>
      <c r="I39" s="370"/>
      <c r="J39" s="370"/>
      <c r="K39" s="370"/>
      <c r="L39" s="5">
        <v>52</v>
      </c>
      <c r="M39" s="5">
        <v>52</v>
      </c>
    </row>
    <row r="40" spans="1:13" ht="18" customHeight="1" x14ac:dyDescent="0.4">
      <c r="A40" s="34" t="s">
        <v>40</v>
      </c>
      <c r="B40" s="35">
        <v>31606</v>
      </c>
      <c r="C40" s="35">
        <v>44373</v>
      </c>
      <c r="E40" s="374"/>
      <c r="F40" s="374"/>
      <c r="G40" s="374"/>
      <c r="H40" s="374"/>
      <c r="I40" s="374"/>
      <c r="J40" s="374"/>
      <c r="K40" s="374"/>
      <c r="L40" s="5">
        <f>L38 * L39</f>
        <v>39915.200000000004</v>
      </c>
      <c r="M40" s="5">
        <f>M38 * M39</f>
        <v>54912</v>
      </c>
    </row>
    <row r="41" spans="1:13" ht="18" customHeight="1" x14ac:dyDescent="0.4">
      <c r="A41" s="15" t="s">
        <v>41</v>
      </c>
      <c r="B41" s="32">
        <v>33549</v>
      </c>
      <c r="C41" s="32">
        <v>57612</v>
      </c>
      <c r="E41" s="375" t="s">
        <v>98</v>
      </c>
      <c r="F41" s="375"/>
      <c r="G41" s="375"/>
      <c r="H41" s="375"/>
      <c r="I41" s="375"/>
      <c r="J41" s="375"/>
      <c r="K41" s="375"/>
    </row>
    <row r="42" spans="1:13" ht="18" customHeight="1" x14ac:dyDescent="0.4">
      <c r="A42" s="34" t="s">
        <v>42</v>
      </c>
      <c r="B42" s="35">
        <v>41901</v>
      </c>
      <c r="C42" s="35">
        <v>62994</v>
      </c>
      <c r="E42" s="374"/>
      <c r="F42" s="374"/>
      <c r="G42" s="374"/>
      <c r="H42" s="374"/>
      <c r="I42" s="374"/>
      <c r="J42" s="374"/>
      <c r="K42" s="374"/>
    </row>
    <row r="43" spans="1:13" ht="18" customHeight="1" x14ac:dyDescent="0.4">
      <c r="A43" s="15" t="s">
        <v>43</v>
      </c>
      <c r="B43" s="32">
        <v>39196</v>
      </c>
      <c r="C43" s="32">
        <v>63474</v>
      </c>
      <c r="E43" s="375" t="s">
        <v>99</v>
      </c>
      <c r="F43" s="375"/>
      <c r="G43" s="375"/>
      <c r="H43" s="375"/>
      <c r="I43" s="375"/>
      <c r="J43" s="375"/>
      <c r="K43" s="375"/>
    </row>
    <row r="44" spans="1:13" ht="18" customHeight="1" x14ac:dyDescent="0.4">
      <c r="A44" s="34" t="s">
        <v>44</v>
      </c>
      <c r="B44" s="35">
        <v>32306</v>
      </c>
      <c r="C44" s="35">
        <v>48375</v>
      </c>
      <c r="E44" s="370" t="s">
        <v>100</v>
      </c>
      <c r="F44" s="370"/>
      <c r="G44" s="370"/>
      <c r="H44" s="370"/>
      <c r="I44" s="370"/>
      <c r="J44" s="370"/>
      <c r="K44" s="370"/>
    </row>
    <row r="45" spans="1:13" ht="18" customHeight="1" x14ac:dyDescent="0.4">
      <c r="A45" s="15" t="s">
        <v>45</v>
      </c>
      <c r="B45" s="32">
        <v>29851</v>
      </c>
      <c r="C45" s="32">
        <v>39018</v>
      </c>
      <c r="E45" s="370"/>
      <c r="F45" s="370"/>
      <c r="G45" s="370"/>
      <c r="H45" s="370"/>
      <c r="I45" s="370"/>
      <c r="J45" s="370"/>
      <c r="K45" s="370"/>
    </row>
    <row r="46" spans="1:13" ht="18" customHeight="1" x14ac:dyDescent="0.4">
      <c r="A46" s="34" t="s">
        <v>46</v>
      </c>
      <c r="B46" s="35">
        <v>34098</v>
      </c>
      <c r="C46" s="35">
        <v>47563</v>
      </c>
      <c r="E46" s="375" t="s">
        <v>142</v>
      </c>
      <c r="F46" s="375"/>
      <c r="G46" s="375"/>
      <c r="H46" s="375"/>
      <c r="I46" s="375"/>
      <c r="J46" s="375"/>
      <c r="K46" s="375"/>
    </row>
    <row r="47" spans="1:13" ht="18" customHeight="1" x14ac:dyDescent="0.4">
      <c r="A47" s="15" t="s">
        <v>47</v>
      </c>
      <c r="B47" s="32">
        <v>38091</v>
      </c>
      <c r="C47" s="32">
        <v>48819</v>
      </c>
      <c r="E47" s="373"/>
      <c r="F47" s="373"/>
      <c r="G47" s="373"/>
      <c r="H47" s="373"/>
      <c r="I47" s="373"/>
      <c r="J47" s="373"/>
      <c r="K47" s="373"/>
    </row>
    <row r="48" spans="1:13" ht="18" customHeight="1" x14ac:dyDescent="0.4">
      <c r="A48" s="34" t="s">
        <v>48</v>
      </c>
      <c r="B48" s="35">
        <v>33081</v>
      </c>
      <c r="C48" s="35">
        <v>49393</v>
      </c>
      <c r="E48" s="381" t="s">
        <v>101</v>
      </c>
      <c r="F48" s="381"/>
      <c r="G48" s="381"/>
      <c r="H48" s="381"/>
      <c r="I48" s="381"/>
      <c r="J48" s="381"/>
      <c r="K48" s="381"/>
    </row>
    <row r="49" spans="1:11" ht="18" customHeight="1" x14ac:dyDescent="0.4">
      <c r="A49" s="15" t="s">
        <v>49</v>
      </c>
      <c r="B49" s="32">
        <v>35541</v>
      </c>
      <c r="C49" s="32">
        <v>52526</v>
      </c>
      <c r="E49" s="381" t="s">
        <v>102</v>
      </c>
      <c r="F49" s="381"/>
      <c r="G49" s="381"/>
      <c r="H49" s="381"/>
      <c r="I49" s="381"/>
      <c r="J49" s="381"/>
      <c r="K49" s="381"/>
    </row>
    <row r="50" spans="1:11" ht="18" customHeight="1" x14ac:dyDescent="0.4">
      <c r="A50" s="34" t="s">
        <v>50</v>
      </c>
      <c r="B50" s="35">
        <v>37848</v>
      </c>
      <c r="C50" s="35">
        <v>48670</v>
      </c>
      <c r="E50" s="381" t="s">
        <v>103</v>
      </c>
      <c r="F50" s="381"/>
      <c r="G50" s="381"/>
      <c r="H50" s="381"/>
      <c r="I50" s="381"/>
      <c r="J50" s="381"/>
      <c r="K50" s="381"/>
    </row>
    <row r="51" spans="1:11" ht="18" customHeight="1" x14ac:dyDescent="0.4">
      <c r="A51" s="15" t="s">
        <v>51</v>
      </c>
      <c r="B51" s="32">
        <v>36335</v>
      </c>
      <c r="C51" s="32">
        <v>52234</v>
      </c>
      <c r="E51" s="381" t="s">
        <v>104</v>
      </c>
      <c r="F51" s="381"/>
      <c r="G51" s="381"/>
      <c r="H51" s="381"/>
      <c r="I51" s="381"/>
      <c r="J51" s="381"/>
      <c r="K51" s="381"/>
    </row>
    <row r="52" spans="1:11" ht="18" customHeight="1" x14ac:dyDescent="0.4">
      <c r="A52" s="34" t="s">
        <v>52</v>
      </c>
      <c r="B52" s="35">
        <v>32533</v>
      </c>
      <c r="C52" s="35">
        <v>45453</v>
      </c>
      <c r="E52" s="381" t="s">
        <v>105</v>
      </c>
      <c r="F52" s="381"/>
      <c r="G52" s="381"/>
      <c r="H52" s="381"/>
      <c r="I52" s="381"/>
      <c r="J52" s="381"/>
      <c r="K52" s="381"/>
    </row>
    <row r="53" spans="1:11" ht="18" customHeight="1" x14ac:dyDescent="0.4">
      <c r="A53" s="15" t="s">
        <v>53</v>
      </c>
      <c r="B53" s="32">
        <v>33546</v>
      </c>
      <c r="C53" s="32">
        <v>53797</v>
      </c>
      <c r="E53" s="381" t="s">
        <v>106</v>
      </c>
      <c r="F53" s="381"/>
      <c r="G53" s="381"/>
      <c r="H53" s="381"/>
      <c r="I53" s="381"/>
      <c r="J53" s="381"/>
      <c r="K53" s="381"/>
    </row>
    <row r="54" spans="1:11" ht="18" customHeight="1" x14ac:dyDescent="0.4">
      <c r="A54" s="34" t="s">
        <v>54</v>
      </c>
      <c r="B54" s="35">
        <v>43269</v>
      </c>
      <c r="C54" s="35">
        <v>56775</v>
      </c>
      <c r="E54" s="382"/>
      <c r="F54" s="382"/>
      <c r="G54" s="382"/>
      <c r="H54" s="382"/>
      <c r="I54" s="382"/>
      <c r="J54" s="382"/>
      <c r="K54" s="382"/>
    </row>
    <row r="55" spans="1:11" ht="18" customHeight="1" x14ac:dyDescent="0.4">
      <c r="A55" s="9" t="s">
        <v>55</v>
      </c>
      <c r="B55" s="8">
        <f>AVERAGE(B5:B53)</f>
        <v>35485.142857142855</v>
      </c>
      <c r="C55" s="8">
        <f>AVERAGE(C5:C53)</f>
        <v>53584.857142857145</v>
      </c>
      <c r="E55" s="379" t="s">
        <v>111</v>
      </c>
      <c r="F55" s="380"/>
      <c r="G55" s="380"/>
      <c r="H55" s="380"/>
      <c r="I55" s="380"/>
      <c r="J55" s="28"/>
      <c r="K55" s="28"/>
    </row>
    <row r="56" spans="1:11" ht="18" customHeight="1" x14ac:dyDescent="0.4">
      <c r="E56" s="29" t="s">
        <v>109</v>
      </c>
      <c r="F56" s="28"/>
      <c r="G56" s="28"/>
      <c r="H56" s="28"/>
      <c r="I56" s="28"/>
      <c r="J56" s="28"/>
      <c r="K56" s="28"/>
    </row>
    <row r="57" spans="1:11" ht="18" customHeight="1" x14ac:dyDescent="0.4">
      <c r="E57" s="30" t="s">
        <v>110</v>
      </c>
      <c r="F57" s="28"/>
      <c r="G57" s="28"/>
      <c r="H57" s="28"/>
      <c r="I57" s="28"/>
      <c r="J57" s="28"/>
      <c r="K57" s="28"/>
    </row>
    <row r="58" spans="1:11" ht="18" customHeight="1" x14ac:dyDescent="0.4">
      <c r="E58" s="30"/>
      <c r="F58" s="28"/>
      <c r="G58" s="28"/>
      <c r="H58" s="28"/>
      <c r="I58" s="28"/>
      <c r="J58" s="28"/>
      <c r="K58" s="28"/>
    </row>
    <row r="59" spans="1:11" ht="18" customHeight="1" x14ac:dyDescent="0.4">
      <c r="E59" s="28"/>
      <c r="F59" s="28"/>
      <c r="G59" s="28"/>
      <c r="H59" s="28"/>
      <c r="I59" s="28"/>
      <c r="J59" s="28"/>
      <c r="K59" s="28"/>
    </row>
    <row r="75" spans="1:6" ht="18" customHeight="1" x14ac:dyDescent="0.4">
      <c r="A75" s="372" t="s">
        <v>143</v>
      </c>
      <c r="B75" s="372"/>
      <c r="C75" s="372"/>
      <c r="D75" s="372"/>
      <c r="E75" s="372"/>
      <c r="F75" s="372"/>
    </row>
    <row r="76" spans="1:6" ht="18" customHeight="1" x14ac:dyDescent="0.4">
      <c r="A76" s="270"/>
      <c r="B76" s="270"/>
      <c r="C76" s="270"/>
      <c r="D76" s="270"/>
      <c r="E76" s="270"/>
      <c r="F76" s="270"/>
    </row>
    <row r="77" spans="1:6" ht="18" customHeight="1" x14ac:dyDescent="0.4">
      <c r="A77" s="369"/>
      <c r="B77" s="369"/>
      <c r="C77" s="369"/>
      <c r="D77" s="369"/>
      <c r="E77" s="369"/>
      <c r="F77" s="369"/>
    </row>
    <row r="78" spans="1:6" ht="18" customHeight="1" x14ac:dyDescent="0.4">
      <c r="A78" s="369"/>
      <c r="B78" s="369"/>
      <c r="C78" s="369"/>
      <c r="D78" s="369"/>
      <c r="E78" s="369"/>
      <c r="F78" s="369"/>
    </row>
    <row r="79" spans="1:6" ht="18" customHeight="1" x14ac:dyDescent="0.4">
      <c r="A79" s="369"/>
      <c r="B79" s="369"/>
      <c r="C79" s="369"/>
      <c r="D79" s="369"/>
      <c r="E79" s="369"/>
      <c r="F79" s="369"/>
    </row>
    <row r="80" spans="1:6" ht="18" customHeight="1" x14ac:dyDescent="0.4">
      <c r="A80" s="369"/>
      <c r="B80" s="369"/>
      <c r="C80" s="369"/>
      <c r="D80" s="369"/>
      <c r="E80" s="369"/>
      <c r="F80" s="369"/>
    </row>
    <row r="81" spans="1:6" ht="18" customHeight="1" x14ac:dyDescent="0.4">
      <c r="A81" s="431" t="s">
        <v>361</v>
      </c>
      <c r="B81" s="431"/>
      <c r="C81" s="431"/>
      <c r="D81" s="431"/>
      <c r="E81" s="431"/>
      <c r="F81" s="431"/>
    </row>
    <row r="82" spans="1:6" ht="18" customHeight="1" x14ac:dyDescent="0.4">
      <c r="A82" s="369"/>
      <c r="B82" s="369"/>
      <c r="C82" s="369"/>
      <c r="D82" s="369"/>
      <c r="E82" s="369"/>
      <c r="F82" s="369"/>
    </row>
  </sheetData>
  <sortState ref="A5:C54">
    <sortCondition ref="A5:A54"/>
  </sortState>
  <mergeCells count="47">
    <mergeCell ref="M3:R3"/>
    <mergeCell ref="A2:C2"/>
    <mergeCell ref="N21:N22"/>
    <mergeCell ref="O21:O22"/>
    <mergeCell ref="P21:P30"/>
    <mergeCell ref="Q21:Q30"/>
    <mergeCell ref="R21:R30"/>
    <mergeCell ref="N23:N24"/>
    <mergeCell ref="O23:O24"/>
    <mergeCell ref="N25:N26"/>
    <mergeCell ref="O25:O26"/>
    <mergeCell ref="N27:N28"/>
    <mergeCell ref="O27:O28"/>
    <mergeCell ref="N29:N30"/>
    <mergeCell ref="O29:O30"/>
    <mergeCell ref="M31:R31"/>
    <mergeCell ref="E55:I55"/>
    <mergeCell ref="E49:K49"/>
    <mergeCell ref="E50:K50"/>
    <mergeCell ref="E51:K51"/>
    <mergeCell ref="E52:K52"/>
    <mergeCell ref="E53:K53"/>
    <mergeCell ref="E54:K54"/>
    <mergeCell ref="E48:K48"/>
    <mergeCell ref="E35:K35"/>
    <mergeCell ref="E36:K36"/>
    <mergeCell ref="E43:K43"/>
    <mergeCell ref="E46:K46"/>
    <mergeCell ref="E34:K34"/>
    <mergeCell ref="A1:K1"/>
    <mergeCell ref="A75:F75"/>
    <mergeCell ref="A76:F76"/>
    <mergeCell ref="A77:F77"/>
    <mergeCell ref="A78:F78"/>
    <mergeCell ref="E47:K47"/>
    <mergeCell ref="E42:K42"/>
    <mergeCell ref="E37:K37"/>
    <mergeCell ref="E38:K38"/>
    <mergeCell ref="E39:K39"/>
    <mergeCell ref="E40:K40"/>
    <mergeCell ref="E41:K41"/>
    <mergeCell ref="E2:K2"/>
    <mergeCell ref="A79:F79"/>
    <mergeCell ref="A80:F80"/>
    <mergeCell ref="A81:F81"/>
    <mergeCell ref="A82:F82"/>
    <mergeCell ref="E44:K45"/>
  </mergeCells>
  <hyperlinks>
    <hyperlink ref="A5" r:id="rId1" display="http://www.teacherportal.com/salary/Alabama-teacher-salary" xr:uid="{00000000-0004-0000-0300-000000000000}"/>
    <hyperlink ref="A6" r:id="rId2" display="http://www.teacherportal.com/salary/Alaska-teacher-salary" xr:uid="{00000000-0004-0000-0300-000001000000}"/>
    <hyperlink ref="A7" r:id="rId3" display="http://www.teacherportal.com/salary/Arizona-teacher-salary" xr:uid="{00000000-0004-0000-0300-000002000000}"/>
    <hyperlink ref="A8" r:id="rId4" display="http://www.teacherportal.com/salary/Arkansas-teacher-salary" xr:uid="{00000000-0004-0000-0300-000003000000}"/>
    <hyperlink ref="A9" r:id="rId5" display="http://www.teacherportal.com/salary/California-teacher-salary" xr:uid="{00000000-0004-0000-0300-000004000000}"/>
    <hyperlink ref="A10" r:id="rId6" display="http://www.teacherportal.com/salary/Colorado-teacher-salary" xr:uid="{00000000-0004-0000-0300-000005000000}"/>
    <hyperlink ref="A11" r:id="rId7" display="http://www.teacherportal.com/salary/Connecticut-teacher-salary" xr:uid="{00000000-0004-0000-0300-000006000000}"/>
    <hyperlink ref="A12" r:id="rId8" display="http://www.teacherportal.com/salary/Delaware-teacher-salary" xr:uid="{00000000-0004-0000-0300-000007000000}"/>
    <hyperlink ref="A13" r:id="rId9" display="http://www.teacherportal.com/salary/Florida-teacher-salary" xr:uid="{00000000-0004-0000-0300-000008000000}"/>
    <hyperlink ref="A14" r:id="rId10" display="http://www.teacherportal.com/salary/Georgia-teacher-salary" xr:uid="{00000000-0004-0000-0300-000009000000}"/>
    <hyperlink ref="A15" r:id="rId11" display="http://www.teacherportal.com/salary/Hawaii-teacher-salary" xr:uid="{00000000-0004-0000-0300-00000A000000}"/>
    <hyperlink ref="A16" r:id="rId12" display="http://www.teacherportal.com/salary/Idaho-teacher-salary" xr:uid="{00000000-0004-0000-0300-00000B000000}"/>
    <hyperlink ref="A17" r:id="rId13" display="http://www.teacherportal.com/salary/Illinois-teacher-salary" xr:uid="{00000000-0004-0000-0300-00000C000000}"/>
    <hyperlink ref="A18" r:id="rId14" display="http://www.teacherportal.com/salary/Indiana-teacher-salary" xr:uid="{00000000-0004-0000-0300-00000D000000}"/>
    <hyperlink ref="A19" r:id="rId15" display="http://www.teacherportal.com/salary/Iowa-teacher-salary" xr:uid="{00000000-0004-0000-0300-00000E000000}"/>
    <hyperlink ref="A20" r:id="rId16" display="http://www.teacherportal.com/salary/Kansas-teacher-salary" xr:uid="{00000000-0004-0000-0300-00000F000000}"/>
    <hyperlink ref="A21" r:id="rId17" display="http://www.teacherportal.com/salary/Kentucky-teacher-salary" xr:uid="{00000000-0004-0000-0300-000010000000}"/>
    <hyperlink ref="A22" r:id="rId18" display="http://www.teacherportal.com/salary/Louisiana-teacher-salary" xr:uid="{00000000-0004-0000-0300-000011000000}"/>
    <hyperlink ref="A23" r:id="rId19" display="http://www.teacherportal.com/salary/Maine-teacher-salary" xr:uid="{00000000-0004-0000-0300-000012000000}"/>
    <hyperlink ref="A24" r:id="rId20" display="http://www.teacherportal.com/salary/Maryland-teacher-salary" xr:uid="{00000000-0004-0000-0300-000013000000}"/>
    <hyperlink ref="A25" r:id="rId21" display="http://www.teacherportal.com/salary/Massachusetts-teacher-salary" xr:uid="{00000000-0004-0000-0300-000014000000}"/>
    <hyperlink ref="A26" r:id="rId22" display="http://www.teacherportal.com/salary/Michigan-teacher-salary" xr:uid="{00000000-0004-0000-0300-000015000000}"/>
    <hyperlink ref="A27" r:id="rId23" display="http://www.teacherportal.com/salary/Minnesota-teacher-salary" xr:uid="{00000000-0004-0000-0300-000016000000}"/>
    <hyperlink ref="A28" r:id="rId24" display="http://www.teacherportal.com/salary/Mississippi-teacher-salary" xr:uid="{00000000-0004-0000-0300-000017000000}"/>
    <hyperlink ref="A29" r:id="rId25" display="http://www.teacherportal.com/salary/Missouri-teacher-salary" xr:uid="{00000000-0004-0000-0300-000018000000}"/>
    <hyperlink ref="A30" r:id="rId26" display="http://www.teacherportal.com/salary/Montana-teacher-salary" xr:uid="{00000000-0004-0000-0300-000019000000}"/>
    <hyperlink ref="A31" r:id="rId27" display="http://www.teacherportal.com/salary/Nebraska-teacher-salary" xr:uid="{00000000-0004-0000-0300-00001A000000}"/>
    <hyperlink ref="A32" r:id="rId28" display="http://www.teacherportal.com/salary/Nevada-teacher-salary" xr:uid="{00000000-0004-0000-0300-00001B000000}"/>
    <hyperlink ref="A33" r:id="rId29" display="http://www.teacherportal.com/salary/New-Hampshire-teacher-salary" xr:uid="{00000000-0004-0000-0300-00001C000000}"/>
    <hyperlink ref="A34" r:id="rId30" display="http://www.teacherportal.com/salary/New-Jersey-teacher-salary" xr:uid="{00000000-0004-0000-0300-00001D000000}"/>
    <hyperlink ref="A35" r:id="rId31" display="http://www.teacherportal.com/salary/New-Mexico-teacher-salary" xr:uid="{00000000-0004-0000-0300-00001E000000}"/>
    <hyperlink ref="A36" r:id="rId32" display="http://www.teacherportal.com/salary/New-York-teacher-salary" xr:uid="{00000000-0004-0000-0300-00001F000000}"/>
    <hyperlink ref="A37" r:id="rId33" display="http://www.teacherportal.com/salary/North-Carolina-teacher-salary" xr:uid="{00000000-0004-0000-0300-000020000000}"/>
    <hyperlink ref="A38" r:id="rId34" display="http://www.teacherportal.com/salary/North-Dakota-teacher-salary" xr:uid="{00000000-0004-0000-0300-000021000000}"/>
    <hyperlink ref="A39" r:id="rId35" display="http://www.teacherportal.com/salary/Ohio-teacher-salary" xr:uid="{00000000-0004-0000-0300-000022000000}"/>
    <hyperlink ref="A40" r:id="rId36" display="http://www.teacherportal.com/salary/Oklahoma-teacher-salary" xr:uid="{00000000-0004-0000-0300-000023000000}"/>
    <hyperlink ref="A41" r:id="rId37" display="http://www.teacherportal.com/salary/Oregon-teacher-salary" xr:uid="{00000000-0004-0000-0300-000024000000}"/>
    <hyperlink ref="A42" r:id="rId38" display="http://www.teacherportal.com/salary/Pennsylvania-teacher-salary" xr:uid="{00000000-0004-0000-0300-000025000000}"/>
    <hyperlink ref="A43" r:id="rId39" display="http://www.teacherportal.com/salary/Rhode-Island-teacher-salary" xr:uid="{00000000-0004-0000-0300-000026000000}"/>
    <hyperlink ref="A44" r:id="rId40" display="http://www.teacherportal.com/salary/South-Carolina-teacher-salary" xr:uid="{00000000-0004-0000-0300-000027000000}"/>
    <hyperlink ref="A45" r:id="rId41" display="http://www.teacherportal.com/salary/South-Dakota-teacher-salary" xr:uid="{00000000-0004-0000-0300-000028000000}"/>
    <hyperlink ref="A46" r:id="rId42" display="http://www.teacherportal.com/salary/Tennessee-teacher-salary" xr:uid="{00000000-0004-0000-0300-000029000000}"/>
    <hyperlink ref="A47" r:id="rId43" display="http://www.teacherportal.com/salary/Texas-teacher-salary" xr:uid="{00000000-0004-0000-0300-00002A000000}"/>
    <hyperlink ref="A48" r:id="rId44" display="http://www.teacherportal.com/salary/Utah-teacher-salary" xr:uid="{00000000-0004-0000-0300-00002B000000}"/>
    <hyperlink ref="A49" r:id="rId45" display="http://www.teacherportal.com/salary/Vermont-teacher-salary" xr:uid="{00000000-0004-0000-0300-00002C000000}"/>
    <hyperlink ref="A50" r:id="rId46" display="http://www.teacherportal.com/salary/Virginia-teacher-salary" xr:uid="{00000000-0004-0000-0300-00002D000000}"/>
    <hyperlink ref="A51" r:id="rId47" display="http://www.teacherportal.com/salary/Washington-teacher-salary" xr:uid="{00000000-0004-0000-0300-00002E000000}"/>
    <hyperlink ref="A52" r:id="rId48" display="http://www.teacherportal.com/salary/West-Virginia-teacher-salary" xr:uid="{00000000-0004-0000-0300-00002F000000}"/>
    <hyperlink ref="A53" r:id="rId49" display="http://www.teacherportal.com/salary/Wisconsin-teacher-salary" xr:uid="{00000000-0004-0000-0300-000030000000}"/>
    <hyperlink ref="A54" r:id="rId50" display="http://www.teacherportal.com/salary/Wyoming-teacher-salary" xr:uid="{00000000-0004-0000-0300-000031000000}"/>
    <hyperlink ref="E4" r:id="rId51" display="https://www.navy.com/joining/ways-to-join/commissioned-officers.html" xr:uid="{00000000-0004-0000-0300-000033000000}"/>
    <hyperlink ref="M7" r:id="rId52" display="http://www.payscale.com/research/US/Industry=Advertising_Agency/Salary" xr:uid="{00000000-0004-0000-0300-000034000000}"/>
    <hyperlink ref="M8" r:id="rId53" display="http://www.payscale.com/research/US/Industry=Advertising_Agency/Hourly_Rate" xr:uid="{00000000-0004-0000-0300-000035000000}"/>
    <hyperlink ref="M9" r:id="rId54" display="http://www.payscale.com/research/US/Industry=Advertising_Agency/Bonus" xr:uid="{00000000-0004-0000-0300-000036000000}"/>
    <hyperlink ref="M10" r:id="rId55" display="http://www.payscale.com/research/US/Industry=Advertising_Agency/Tallies" xr:uid="{00000000-0004-0000-0300-000037000000}"/>
    <hyperlink ref="M11" r:id="rId56" display="javascript:void(0)" xr:uid="{00000000-0004-0000-0300-000038000000}"/>
    <hyperlink ref="M12" r:id="rId57" display="javascript:void(0)" xr:uid="{00000000-0004-0000-0300-000039000000}"/>
    <hyperlink ref="M13" r:id="rId58" display="javascript:void(0)" xr:uid="{00000000-0004-0000-0300-00003A000000}"/>
    <hyperlink ref="M14" r:id="rId59" display="http://www.payscale.com/research/US/Industry=Advertising_Agency/Salary/by_Employer" xr:uid="{00000000-0004-0000-0300-00003B000000}"/>
    <hyperlink ref="M15" r:id="rId60" display="javascript:void(0)" xr:uid="{00000000-0004-0000-0300-00003C000000}"/>
    <hyperlink ref="M16" r:id="rId61" display="javascript:void(0)" xr:uid="{00000000-0004-0000-0300-00003D000000}"/>
    <hyperlink ref="M17" r:id="rId62" display="javascript:void(0)" xr:uid="{00000000-0004-0000-0300-00003E000000}"/>
    <hyperlink ref="M18" r:id="rId63" display="javascript:void(0)" xr:uid="{00000000-0004-0000-0300-00003F000000}"/>
    <hyperlink ref="M21" r:id="rId64" display="http://www.payscale.com/research/US/Years_Experience=Less_than_1_year/Salary" xr:uid="{00000000-0004-0000-0300-000040000000}"/>
    <hyperlink ref="M23" r:id="rId65" display="http://www.payscale.com/research/US/Years_Experience=1-4_years/Salary" xr:uid="{00000000-0004-0000-0300-000041000000}"/>
    <hyperlink ref="M25" r:id="rId66" display="http://www.payscale.com/research/US/Years_Experience=5-9_years/Salary" xr:uid="{00000000-0004-0000-0300-000042000000}"/>
    <hyperlink ref="M27" r:id="rId67" display="http://www.payscale.com/research/US/Years_Experience=10-19_years/Salary" xr:uid="{00000000-0004-0000-0300-000043000000}"/>
    <hyperlink ref="M29" r:id="rId68" display="http://www.payscale.com/research/US/Years_Experience=20_years_or_more/Salary" xr:uid="{00000000-0004-0000-0300-000044000000}"/>
    <hyperlink ref="E2" r:id="rId69" xr:uid="{00000000-0004-0000-0300-000045000000}"/>
    <hyperlink ref="M3" r:id="rId70" location="by_Years_Experience" xr:uid="{00000000-0004-0000-0300-000046000000}"/>
    <hyperlink ref="E34" r:id="rId71" xr:uid="{00000000-0004-0000-0300-000047000000}"/>
    <hyperlink ref="E55" r:id="rId72" xr:uid="{00000000-0004-0000-0300-000048000000}"/>
  </hyperlinks>
  <pageMargins left="0.7" right="0.7" top="0.75" bottom="0.75" header="0.3" footer="0.3"/>
  <pageSetup orientation="portrait" r:id="rId73"/>
  <drawing r:id="rId7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37B9-6746-43FA-A41B-D67292AA7361}">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321</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F288-BD4F-4001-BDF1-20BB3027CD41}">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328</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5FE0-2006-4804-98E2-397B2D590F7A}">
  <dimension ref="A1:D51"/>
  <sheetViews>
    <sheetView workbookViewId="0">
      <selection sqref="A1:D1"/>
    </sheetView>
  </sheetViews>
  <sheetFormatPr defaultColWidth="16.8984375" defaultRowHeight="24" customHeight="1" x14ac:dyDescent="0.4"/>
  <cols>
    <col min="1" max="1" width="34.3984375" style="3" customWidth="1"/>
    <col min="2" max="2" width="75.69921875" style="4" customWidth="1"/>
    <col min="3" max="3" width="12.69921875" style="93" customWidth="1"/>
    <col min="4" max="4" width="66.69921875" style="3" customWidth="1"/>
    <col min="5" max="16384" width="16.8984375" style="3"/>
  </cols>
  <sheetData>
    <row r="1" spans="1:4" s="1" customFormat="1" ht="48" customHeight="1" x14ac:dyDescent="0.4">
      <c r="A1" s="267" t="s">
        <v>329</v>
      </c>
      <c r="B1" s="268"/>
      <c r="C1" s="268"/>
      <c r="D1" s="390"/>
    </row>
    <row r="2" spans="1:4" s="90" customFormat="1" ht="36" customHeight="1" x14ac:dyDescent="0.4">
      <c r="A2" s="90" t="s">
        <v>323</v>
      </c>
      <c r="B2" s="91" t="s">
        <v>324</v>
      </c>
      <c r="C2" s="92" t="s">
        <v>325</v>
      </c>
      <c r="D2" s="90" t="s">
        <v>116</v>
      </c>
    </row>
    <row r="3" spans="1:4" ht="24" customHeight="1" x14ac:dyDescent="0.4">
      <c r="B3" s="37"/>
    </row>
    <row r="4" spans="1:4" ht="24" customHeight="1" x14ac:dyDescent="0.4">
      <c r="B4" s="37"/>
    </row>
    <row r="5" spans="1:4" ht="24" customHeight="1" x14ac:dyDescent="0.4">
      <c r="B5" s="37"/>
    </row>
    <row r="9" spans="1:4" ht="24" customHeight="1" x14ac:dyDescent="0.4">
      <c r="A9" s="11"/>
    </row>
    <row r="22" spans="2:2" ht="24" customHeight="1" x14ac:dyDescent="0.4">
      <c r="B22" s="19"/>
    </row>
    <row r="51" spans="1:4" ht="24" customHeight="1" x14ac:dyDescent="0.4">
      <c r="A51" s="432" t="s">
        <v>361</v>
      </c>
      <c r="B51" s="433"/>
      <c r="C51" s="433"/>
      <c r="D51" s="434"/>
    </row>
  </sheetData>
  <mergeCells count="2">
    <mergeCell ref="A1:D1"/>
    <mergeCell ref="A51:D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13</vt:i4>
      </vt:variant>
    </vt:vector>
  </HeadingPairs>
  <TitlesOfParts>
    <vt:vector baseType="lpstr" size="13">
      <vt:lpstr>Table of Contents</vt:lpstr>
      <vt:lpstr>Initial Operating Budget</vt:lpstr>
      <vt:lpstr>Climate Change Liaison Expenses</vt:lpstr>
      <vt:lpstr>Estimated Startup Costs</vt:lpstr>
      <vt:lpstr>Job Descriptions</vt:lpstr>
      <vt:lpstr>Liaison Salary Research</vt:lpstr>
      <vt:lpstr>Renewable-Sustainable Basics</vt:lpstr>
      <vt:lpstr>Fundamentals of Fundraising</vt:lpstr>
      <vt:lpstr>Media &amp; Public Relations</vt:lpstr>
      <vt:lpstr>Non-Profits &amp; Effective Teams</vt:lpstr>
      <vt:lpstr>Tax Benefits of Giving</vt:lpstr>
      <vt:lpstr>Internet Broadcasts &amp; HD Video</vt:lpstr>
      <vt:lpstr>Advanced Office 365 Training</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