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pivotCacheDefinition+xml" PartName="/xl/pivotCache/pivotCacheDefinition1.xml"/>
  <Override ContentType="application/vnd.openxmlformats-officedocument.spreadsheetml.pivotCacheRecords+xml" PartName="/xl/pivotCache/pivotCacheRecords1.xml"/>
  <Override ContentType="application/vnd.openxmlformats-officedocument.spreadsheetml.pivotTable+xml" PartName="/xl/pivotTables/pivotTable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440" tabRatio="783"/>
  </bookViews>
  <sheets>
    <sheet name="Class List" sheetId="1" r:id="rId1"/>
    <sheet name="Deadlines" sheetId="2" r:id="rId2"/>
    <sheet name="Weekly Schedule" sheetId="7" r:id="rId3"/>
    <sheet name="Semester Calendar" sheetId="3" r:id="rId4"/>
  </sheets>
  <definedNames>
    <definedName name="Assignment_Print_Area">OFFSET(#REF!,,,COUNTA(#REF!))</definedName>
    <definedName name="ClassList">tblClassList[COURSE ID]</definedName>
    <definedName name="DaysOfWeek">tblClassList[DAY]</definedName>
    <definedName name="_xlnm.Print_Area" localSheetId="0">'Class List'!$A$1:$K$10</definedName>
    <definedName name="_xlnm.Print_Area" localSheetId="1">Deadlines!$A$1:$H$10</definedName>
    <definedName name="_xlnm.Print_Area" localSheetId="3">'Semester Calendar'!$A$1:$V$20</definedName>
    <definedName name="_xlnm.Print_Area" localSheetId="2">'Weekly Schedule'!$A$1:$E$10</definedName>
    <definedName name="_xlnm.Print_Titles" localSheetId="0">'Class List'!$3:$3</definedName>
    <definedName name="_xlnm.Print_Titles" localSheetId="1">Deadlines!$3:$3</definedName>
    <definedName name="_xlnm.Print_Titles" localSheetId="2">'Weekly Schedule'!$3:$3</definedName>
    <definedName name="Schedule_Print_Area">OFFSET('Weekly Schedule'!$B$3:$D488,,,COUNTA('Weekly Schedule'!$D:$D))</definedName>
    <definedName name="ScheduleEnd">'Semester Calendar'!$U$10</definedName>
    <definedName name="ScheduleSemester">'Semester Calendar'!$U$4</definedName>
    <definedName name="ScheduleStart">'Semester Calendar'!$U$8</definedName>
    <definedName name="ScheduleYear">'Semester Calendar'!$U$6</definedName>
  </definedNames>
  <calcPr calcId="152511"/>
  <pivotCaches>
    <pivotCache cacheId="0" r:id="rId5"/>
  </pivotCaches>
</workbook>
</file>

<file path=xl/calcChain.xml><?xml version="1.0" encoding="utf-8"?>
<calcChain xmlns="http://schemas.openxmlformats.org/spreadsheetml/2006/main">
  <c r="C5" i="2" l="1"/>
  <c r="C7" i="2"/>
  <c r="C8" i="2"/>
  <c r="C10" i="2"/>
  <c r="C4" i="2"/>
  <c r="C9" i="2"/>
  <c r="C6" i="2"/>
  <c r="E3" i="3" l="1"/>
  <c r="F3" i="3"/>
  <c r="M3" i="3"/>
  <c r="N3" i="3"/>
  <c r="M6" i="3" l="1"/>
  <c r="N12" i="3"/>
  <c r="M12" i="3"/>
  <c r="F12" i="3"/>
  <c r="E15" i="3" s="1"/>
  <c r="F15" i="3" s="1"/>
  <c r="G15" i="3" s="1"/>
  <c r="H15" i="3" s="1"/>
  <c r="E12" i="3"/>
  <c r="M13" i="3"/>
  <c r="E13" i="3"/>
  <c r="M4" i="3"/>
  <c r="E4" i="3"/>
  <c r="J10" i="1"/>
  <c r="J4" i="1"/>
  <c r="J5" i="1"/>
  <c r="J6" i="1"/>
  <c r="J7" i="1"/>
  <c r="J8" i="1"/>
  <c r="J9" i="1"/>
  <c r="E6" i="3" l="1"/>
  <c r="I15" i="3"/>
  <c r="J15" i="3" s="1"/>
  <c r="K15" i="3" s="1"/>
  <c r="M15" i="3"/>
  <c r="N15" i="3" s="1"/>
  <c r="O15" i="3" s="1"/>
  <c r="P15" i="3" s="1"/>
  <c r="Q15" i="3" s="1"/>
  <c r="R15" i="3" s="1"/>
  <c r="S15" i="3" s="1"/>
  <c r="M16" i="3" s="1"/>
  <c r="N6" i="3"/>
  <c r="O6" i="3" s="1"/>
  <c r="P6" i="3" s="1"/>
  <c r="Q6" i="3" s="1"/>
  <c r="R6" i="3" s="1"/>
  <c r="S6" i="3" s="1"/>
  <c r="M7" i="3" s="1"/>
  <c r="F6" i="3" l="1"/>
  <c r="G6" i="3" s="1"/>
  <c r="H6" i="3" s="1"/>
  <c r="I6" i="3" s="1"/>
  <c r="J6" i="3" s="1"/>
  <c r="K6" i="3" s="1"/>
  <c r="E7" i="3" s="1"/>
  <c r="N16" i="3"/>
  <c r="N7" i="3"/>
  <c r="E16" i="3"/>
  <c r="F16" i="3" l="1"/>
  <c r="F7" i="3"/>
  <c r="O7" i="3"/>
  <c r="O16" i="3"/>
  <c r="P16" i="3" l="1"/>
  <c r="P7" i="3"/>
  <c r="G7" i="3"/>
  <c r="G16" i="3"/>
  <c r="H16" i="3" l="1"/>
  <c r="H7" i="3"/>
  <c r="Q7" i="3"/>
  <c r="Q16" i="3"/>
  <c r="R16" i="3" l="1"/>
  <c r="R7" i="3"/>
  <c r="I7" i="3"/>
  <c r="I16" i="3"/>
  <c r="J16" i="3" l="1"/>
  <c r="J7" i="3"/>
  <c r="S7" i="3"/>
  <c r="S16" i="3"/>
  <c r="M17" i="3" l="1"/>
  <c r="N17" i="3" s="1"/>
  <c r="O17" i="3" s="1"/>
  <c r="P17" i="3" s="1"/>
  <c r="Q17" i="3" s="1"/>
  <c r="R17" i="3" s="1"/>
  <c r="S17" i="3" s="1"/>
  <c r="M18" i="3" s="1"/>
  <c r="N18" i="3" s="1"/>
  <c r="O18" i="3" s="1"/>
  <c r="P18" i="3" s="1"/>
  <c r="Q18" i="3" s="1"/>
  <c r="R18" i="3" s="1"/>
  <c r="S18" i="3" s="1"/>
  <c r="M19" i="3" s="1"/>
  <c r="N19" i="3" s="1"/>
  <c r="O19" i="3" s="1"/>
  <c r="P19" i="3" s="1"/>
  <c r="Q19" i="3" s="1"/>
  <c r="R19" i="3" s="1"/>
  <c r="S19" i="3" s="1"/>
  <c r="M20" i="3" s="1"/>
  <c r="N20" i="3" s="1"/>
  <c r="O20" i="3" s="1"/>
  <c r="P20" i="3" s="1"/>
  <c r="Q20" i="3" s="1"/>
  <c r="R20" i="3" s="1"/>
  <c r="S20" i="3" s="1"/>
  <c r="M8" i="3"/>
  <c r="N8" i="3" s="1"/>
  <c r="O8" i="3" s="1"/>
  <c r="P8" i="3" s="1"/>
  <c r="Q8" i="3" s="1"/>
  <c r="R8" i="3" s="1"/>
  <c r="S8" i="3" s="1"/>
  <c r="M9" i="3" s="1"/>
  <c r="N9" i="3" s="1"/>
  <c r="O9" i="3" s="1"/>
  <c r="P9" i="3" s="1"/>
  <c r="Q9" i="3" s="1"/>
  <c r="R9" i="3" s="1"/>
  <c r="S9" i="3" s="1"/>
  <c r="M10" i="3" s="1"/>
  <c r="N10" i="3" s="1"/>
  <c r="O10" i="3" s="1"/>
  <c r="P10" i="3" s="1"/>
  <c r="Q10" i="3" s="1"/>
  <c r="R10" i="3" s="1"/>
  <c r="S10" i="3" s="1"/>
  <c r="M11" i="3" s="1"/>
  <c r="N11" i="3" s="1"/>
  <c r="O11" i="3" s="1"/>
  <c r="P11" i="3" s="1"/>
  <c r="Q11" i="3" s="1"/>
  <c r="R11" i="3" s="1"/>
  <c r="S11" i="3" s="1"/>
  <c r="K7" i="3"/>
  <c r="K16" i="3"/>
  <c r="E17" i="3" l="1"/>
  <c r="F17" i="3" s="1"/>
  <c r="G17" i="3" s="1"/>
  <c r="H17" i="3" s="1"/>
  <c r="I17" i="3" s="1"/>
  <c r="J17" i="3" s="1"/>
  <c r="K17" i="3" s="1"/>
  <c r="E18" i="3" s="1"/>
  <c r="F18" i="3" s="1"/>
  <c r="G18" i="3" s="1"/>
  <c r="H18" i="3" s="1"/>
  <c r="I18" i="3" s="1"/>
  <c r="J18" i="3" s="1"/>
  <c r="K18" i="3" s="1"/>
  <c r="E19" i="3" s="1"/>
  <c r="F19" i="3" s="1"/>
  <c r="G19" i="3" s="1"/>
  <c r="H19" i="3" s="1"/>
  <c r="I19" i="3" s="1"/>
  <c r="J19" i="3" s="1"/>
  <c r="K19" i="3" s="1"/>
  <c r="E20" i="3" s="1"/>
  <c r="F20" i="3" s="1"/>
  <c r="G20" i="3" s="1"/>
  <c r="H20" i="3" s="1"/>
  <c r="I20" i="3" s="1"/>
  <c r="J20" i="3" s="1"/>
  <c r="K20" i="3" s="1"/>
  <c r="E8" i="3"/>
  <c r="F8" i="3" s="1"/>
  <c r="G8" i="3" s="1"/>
  <c r="H8" i="3" s="1"/>
  <c r="I8" i="3" s="1"/>
  <c r="J8" i="3" s="1"/>
  <c r="K8" i="3" s="1"/>
  <c r="E9" i="3" s="1"/>
  <c r="F9" i="3" s="1"/>
  <c r="G9" i="3" s="1"/>
  <c r="H9" i="3" s="1"/>
  <c r="I9" i="3" s="1"/>
  <c r="J9" i="3" s="1"/>
  <c r="K9" i="3" s="1"/>
  <c r="E10" i="3" s="1"/>
  <c r="F10" i="3" s="1"/>
  <c r="G10" i="3" s="1"/>
  <c r="H10" i="3" s="1"/>
  <c r="I10" i="3" s="1"/>
  <c r="J10" i="3" s="1"/>
  <c r="K10" i="3" s="1"/>
  <c r="E11" i="3" s="1"/>
  <c r="F11" i="3" s="1"/>
  <c r="G11" i="3" s="1"/>
  <c r="H11" i="3" s="1"/>
  <c r="I11" i="3" s="1"/>
  <c r="J11" i="3" s="1"/>
  <c r="K11" i="3" s="1"/>
</calcChain>
</file>

<file path=xl/sharedStrings.xml><?xml version="1.0" encoding="utf-8"?>
<sst xmlns="http://schemas.openxmlformats.org/spreadsheetml/2006/main" count="126" uniqueCount="51">
  <si>
    <t>COURSE ID</t>
  </si>
  <si>
    <t>NAME</t>
  </si>
  <si>
    <t>INSTRUCTOR</t>
  </si>
  <si>
    <t>YEAR</t>
  </si>
  <si>
    <t>SEMESTER</t>
  </si>
  <si>
    <t>TIME START</t>
  </si>
  <si>
    <t>TIME END</t>
  </si>
  <si>
    <t>CS 120</t>
  </si>
  <si>
    <t>J. Bailey</t>
  </si>
  <si>
    <t>ITEM DESCRIPTION</t>
  </si>
  <si>
    <t>DUE DATE</t>
  </si>
  <si>
    <t>Assignment #2</t>
  </si>
  <si>
    <t>Presentation #1</t>
  </si>
  <si>
    <t>Quiz #1</t>
  </si>
  <si>
    <t>DAY</t>
  </si>
  <si>
    <t>Monday</t>
  </si>
  <si>
    <t>Tuesday</t>
  </si>
  <si>
    <t>Wednesday</t>
  </si>
  <si>
    <t>WR 121</t>
  </si>
  <si>
    <t>Writing Composition</t>
  </si>
  <si>
    <t>H. Garcia</t>
  </si>
  <si>
    <t>Thursday</t>
  </si>
  <si>
    <t>DURATION</t>
  </si>
  <si>
    <t>Assignment #3</t>
  </si>
  <si>
    <t>SP 111</t>
  </si>
  <si>
    <t>Public Speaking</t>
  </si>
  <si>
    <t>T. Navarro</t>
  </si>
  <si>
    <t>S</t>
  </si>
  <si>
    <t>M</t>
  </si>
  <si>
    <t>T</t>
  </si>
  <si>
    <t>W</t>
  </si>
  <si>
    <t>F</t>
  </si>
  <si>
    <t>PSY 101</t>
  </si>
  <si>
    <t>Basic Psychology</t>
  </si>
  <si>
    <t>K. Abercrombie</t>
  </si>
  <si>
    <t>START DATE</t>
  </si>
  <si>
    <t>END DATE</t>
  </si>
  <si>
    <t>Intro to Computer Applications</t>
  </si>
  <si>
    <t xml:space="preserve">CLASS </t>
  </si>
  <si>
    <t>Spring</t>
  </si>
  <si>
    <t>CLASS LIST</t>
  </si>
  <si>
    <t>WEEKLY SCHEDULE</t>
  </si>
  <si>
    <t xml:space="preserve">
</t>
  </si>
  <si>
    <r>
      <rPr>
        <b/>
        <sz val="11"/>
        <color theme="5"/>
        <rFont val="Trebuchet MS"/>
        <family val="2"/>
        <scheme val="minor"/>
      </rPr>
      <t xml:space="preserve">CLASS LIST TIP: </t>
    </r>
    <r>
      <rPr>
        <sz val="10"/>
        <color theme="1"/>
        <rFont val="Trebuchet MS"/>
        <family val="2"/>
        <scheme val="minor"/>
      </rPr>
      <t xml:space="preserve">
</t>
    </r>
    <r>
      <rPr>
        <i/>
        <sz val="10"/>
        <color theme="1"/>
        <rFont val="Trebuchet MS"/>
        <family val="2"/>
        <scheme val="minor"/>
      </rPr>
      <t>Enter your individual classes in this table. The class duration will be calculated for you.</t>
    </r>
  </si>
  <si>
    <r>
      <rPr>
        <b/>
        <sz val="11"/>
        <color theme="5"/>
        <rFont val="Trebuchet MS"/>
        <family val="2"/>
        <scheme val="minor"/>
      </rPr>
      <t>WEEKLY SCHEDULE TIP:</t>
    </r>
    <r>
      <rPr>
        <sz val="10"/>
        <color theme="1"/>
        <rFont val="Trebuchet MS"/>
        <family val="2"/>
        <scheme val="minor"/>
      </rPr>
      <t xml:space="preserve">
</t>
    </r>
    <r>
      <rPr>
        <i/>
        <sz val="10"/>
        <color theme="1"/>
        <rFont val="Trebuchet MS"/>
        <family val="2"/>
        <scheme val="minor"/>
      </rPr>
      <t xml:space="preserve">To update your weekly schedule, right-click the schedule and then click </t>
    </r>
    <r>
      <rPr>
        <b/>
        <i/>
        <sz val="10"/>
        <color theme="1"/>
        <rFont val="Trebuchet MS"/>
        <family val="2"/>
        <scheme val="minor"/>
      </rPr>
      <t>Refresh.</t>
    </r>
  </si>
  <si>
    <r>
      <rPr>
        <b/>
        <sz val="11"/>
        <color theme="5"/>
        <rFont val="Trebuchet MS"/>
        <family val="2"/>
        <scheme val="minor"/>
      </rPr>
      <t xml:space="preserve">WORK DATA ENTRY TIP: </t>
    </r>
    <r>
      <rPr>
        <sz val="10"/>
        <color theme="1"/>
        <rFont val="Trebuchet MS"/>
        <family val="2"/>
        <scheme val="minor"/>
      </rPr>
      <t xml:space="preserve">
</t>
    </r>
    <r>
      <rPr>
        <i/>
        <sz val="10"/>
        <color theme="1"/>
        <rFont val="Trebuchet MS"/>
        <family val="2"/>
        <scheme val="minor"/>
      </rPr>
      <t>Select a Course ID and the Course Name is populated automatically. 
After you update the Class List sheet, just right-click the Weekly Schedule and then click Refresh to see those changes.</t>
    </r>
  </si>
  <si>
    <t>Friday</t>
  </si>
  <si>
    <t>Paper</t>
  </si>
  <si>
    <r>
      <rPr>
        <b/>
        <sz val="11"/>
        <color theme="5"/>
        <rFont val="Trebuchet MS"/>
        <family val="2"/>
        <scheme val="minor"/>
      </rPr>
      <t>SEMESTER CALENDAR TIP:</t>
    </r>
    <r>
      <rPr>
        <sz val="10"/>
        <color theme="1"/>
        <rFont val="Trebuchet MS"/>
        <family val="2"/>
        <scheme val="minor"/>
      </rPr>
      <t xml:space="preserve">
</t>
    </r>
    <r>
      <rPr>
        <i/>
        <sz val="10"/>
        <color theme="1"/>
        <rFont val="Trebuchet MS"/>
        <family val="2"/>
        <scheme val="minor"/>
      </rPr>
      <t xml:space="preserve">Enter the </t>
    </r>
    <r>
      <rPr>
        <b/>
        <i/>
        <sz val="10"/>
        <color theme="1"/>
        <rFont val="Trebuchet MS"/>
        <family val="2"/>
        <scheme val="minor"/>
      </rPr>
      <t>Year,</t>
    </r>
    <r>
      <rPr>
        <i/>
        <sz val="10"/>
        <color theme="1"/>
        <rFont val="Trebuchet MS"/>
        <family val="2"/>
        <scheme val="minor"/>
      </rPr>
      <t xml:space="preserve"> </t>
    </r>
    <r>
      <rPr>
        <b/>
        <i/>
        <sz val="10"/>
        <color theme="1"/>
        <rFont val="Trebuchet MS"/>
        <family val="2"/>
        <scheme val="minor"/>
      </rPr>
      <t>Start Date</t>
    </r>
    <r>
      <rPr>
        <i/>
        <sz val="10"/>
        <color theme="1"/>
        <rFont val="Trebuchet MS"/>
        <family val="2"/>
        <scheme val="minor"/>
      </rPr>
      <t xml:space="preserve">, and </t>
    </r>
    <r>
      <rPr>
        <b/>
        <i/>
        <sz val="10"/>
        <color theme="1"/>
        <rFont val="Trebuchet MS"/>
        <family val="2"/>
        <scheme val="minor"/>
      </rPr>
      <t>End Date</t>
    </r>
    <r>
      <rPr>
        <i/>
        <sz val="10"/>
        <color theme="1"/>
        <rFont val="Trebuchet MS"/>
        <family val="2"/>
        <scheme val="minor"/>
      </rPr>
      <t xml:space="preserve"> to view a four month schedule.
Days that have deadlines display in red.</t>
    </r>
  </si>
  <si>
    <t>SEMESTER CALENDAR</t>
  </si>
  <si>
    <t>DEADLINES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</si>
</sst>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F400]h:mm:ss\ AM/PM"/>
    <numFmt numFmtId="165" formatCode="h:mm;@"/>
    <numFmt numFmtId="166" formatCode="[$-409]h:mm\ AM/PM;@"/>
  </numFmts>
  <fonts count="10" x14ac:knownFonts="1">
    <font>
      <sz val="10"/>
      <color theme="1"/>
      <name val="Trebuchet MS"/>
      <family val="2"/>
      <scheme val="minor"/>
    </font>
    <font>
      <sz val="10"/>
      <color theme="3"/>
      <name val="Trebuchet MS"/>
      <family val="2"/>
      <scheme val="minor"/>
    </font>
    <font>
      <b/>
      <sz val="10"/>
      <color theme="4"/>
      <name val="Trebuchet MS"/>
      <family val="2"/>
      <scheme val="minor"/>
    </font>
    <font>
      <sz val="28"/>
      <color theme="4"/>
      <name val="Trebuchet MS"/>
      <family val="2"/>
      <scheme val="major"/>
    </font>
    <font>
      <i/>
      <sz val="10"/>
      <color theme="1"/>
      <name val="Trebuchet MS"/>
      <family val="2"/>
      <scheme val="minor"/>
    </font>
    <font>
      <b/>
      <sz val="11"/>
      <color theme="0"/>
      <name val="Trebuchet MS"/>
      <family val="2"/>
      <scheme val="minor"/>
    </font>
    <font>
      <b/>
      <sz val="11"/>
      <color theme="5"/>
      <name val="Trebuchet MS"/>
      <family val="2"/>
      <scheme val="minor"/>
    </font>
    <font>
      <sz val="10"/>
      <color theme="0"/>
      <name val="Trebuchet MS"/>
      <family val="2"/>
      <scheme val="minor"/>
    </font>
    <font>
      <b/>
      <sz val="12"/>
      <color theme="3"/>
      <name val="Trebuchet MS"/>
      <family val="2"/>
      <scheme val="minor"/>
    </font>
    <font>
      <b/>
      <i/>
      <sz val="10"/>
      <color theme="1"/>
      <name val="Trebuchet MS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theme="4"/>
      </left>
      <right style="thin">
        <color theme="0"/>
      </right>
      <top style="thin">
        <color theme="4"/>
      </top>
      <bottom/>
      <diagonal/>
    </border>
    <border>
      <left style="thin">
        <color theme="0"/>
      </left>
      <right style="thin">
        <color theme="0"/>
      </right>
      <top style="thin">
        <color theme="4"/>
      </top>
      <bottom/>
      <diagonal/>
    </border>
    <border>
      <left style="thin">
        <color theme="0"/>
      </left>
      <right style="thin">
        <color theme="4"/>
      </right>
      <top style="thin">
        <color theme="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/>
      </left>
      <right style="thin">
        <color theme="0"/>
      </right>
      <top style="thin">
        <color theme="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4"/>
      </top>
      <bottom style="thin">
        <color theme="0"/>
      </bottom>
      <diagonal/>
    </border>
    <border>
      <left style="thin">
        <color theme="0"/>
      </left>
      <right style="thin">
        <color theme="4"/>
      </right>
      <top style="thin">
        <color theme="4"/>
      </top>
      <bottom style="thin">
        <color theme="0"/>
      </bottom>
      <diagonal/>
    </border>
    <border>
      <left style="thin">
        <color theme="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4"/>
      </right>
      <top style="thin">
        <color theme="0"/>
      </top>
      <bottom style="thin">
        <color theme="0"/>
      </bottom>
      <diagonal/>
    </border>
    <border>
      <left style="thin">
        <color theme="4"/>
      </left>
      <right style="thin">
        <color theme="0"/>
      </right>
      <top style="thin">
        <color theme="0"/>
      </top>
      <bottom style="thin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/>
      </bottom>
      <diagonal/>
    </border>
    <border>
      <left style="thin">
        <color theme="0"/>
      </left>
      <right style="thin">
        <color theme="4"/>
      </right>
      <top style="thin">
        <color theme="0"/>
      </top>
      <bottom style="thin">
        <color theme="4"/>
      </bottom>
      <diagonal/>
    </border>
    <border>
      <left style="medium">
        <color theme="5"/>
      </left>
      <right/>
      <top style="medium">
        <color theme="5"/>
      </top>
      <bottom/>
      <diagonal/>
    </border>
    <border>
      <left/>
      <right/>
      <top style="medium">
        <color theme="5"/>
      </top>
      <bottom/>
      <diagonal/>
    </border>
    <border>
      <left/>
      <right style="medium">
        <color theme="5"/>
      </right>
      <top style="medium">
        <color theme="5"/>
      </top>
      <bottom/>
      <diagonal/>
    </border>
    <border>
      <left style="medium">
        <color theme="5"/>
      </left>
      <right/>
      <top/>
      <bottom/>
      <diagonal/>
    </border>
    <border>
      <left/>
      <right style="medium">
        <color theme="5"/>
      </right>
      <top/>
      <bottom/>
      <diagonal/>
    </border>
    <border>
      <left style="medium">
        <color theme="5"/>
      </left>
      <right/>
      <top/>
      <bottom style="medium">
        <color theme="5"/>
      </bottom>
      <diagonal/>
    </border>
    <border>
      <left/>
      <right/>
      <top/>
      <bottom style="medium">
        <color theme="5"/>
      </bottom>
      <diagonal/>
    </border>
    <border>
      <left/>
      <right style="medium">
        <color theme="5"/>
      </right>
      <top/>
      <bottom style="medium">
        <color theme="5"/>
      </bottom>
      <diagonal/>
    </border>
    <border>
      <left/>
      <right/>
      <top/>
      <bottom style="thin">
        <color theme="3" tint="0.39994506668294322"/>
      </bottom>
      <diagonal/>
    </border>
  </borders>
  <cellStyleXfs count="6">
    <xf numFmtId="0" fontId="0" fillId="0" borderId="0" applyBorder="0">
      <alignment vertical="center"/>
    </xf>
    <xf numFmtId="0" fontId="3" fillId="0" borderId="0" applyNumberFormat="0" applyFill="0" applyBorder="0" applyProtection="0"/>
    <xf numFmtId="0" fontId="5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2" fillId="0" borderId="21" applyNumberFormat="0" applyFill="0" applyAlignment="0" applyProtection="0"/>
    <xf numFmtId="0" fontId="1" fillId="0" borderId="0" applyNumberFormat="0" applyFill="0" applyBorder="0" applyAlignment="0" applyProtection="0"/>
  </cellStyleXfs>
  <cellXfs count="40">
    <xf numFmtId="0" fontId="0" fillId="0" borderId="0" xfId="0">
      <alignment vertical="center"/>
    </xf>
    <xf numFmtId="1" fontId="1" fillId="3" borderId="5" xfId="0" applyNumberFormat="1" applyFont="1" applyFill="1" applyBorder="1" applyAlignment="1">
      <alignment horizontal="center" vertical="center"/>
    </xf>
    <xf numFmtId="1" fontId="1" fillId="3" borderId="6" xfId="0" applyNumberFormat="1" applyFont="1" applyFill="1" applyBorder="1" applyAlignment="1">
      <alignment horizontal="center" vertical="center"/>
    </xf>
    <xf numFmtId="1" fontId="1" fillId="3" borderId="7" xfId="0" applyNumberFormat="1" applyFont="1" applyFill="1" applyBorder="1" applyAlignment="1">
      <alignment horizontal="center" vertical="center"/>
    </xf>
    <xf numFmtId="1" fontId="1" fillId="3" borderId="8" xfId="0" applyNumberFormat="1" applyFont="1" applyFill="1" applyBorder="1" applyAlignment="1">
      <alignment horizontal="center" vertical="center"/>
    </xf>
    <xf numFmtId="1" fontId="1" fillId="3" borderId="4" xfId="0" applyNumberFormat="1" applyFont="1" applyFill="1" applyBorder="1" applyAlignment="1">
      <alignment horizontal="center" vertical="center"/>
    </xf>
    <xf numFmtId="1" fontId="1" fillId="3" borderId="9" xfId="0" applyNumberFormat="1" applyFont="1" applyFill="1" applyBorder="1" applyAlignment="1">
      <alignment horizontal="center" vertical="center"/>
    </xf>
    <xf numFmtId="1" fontId="1" fillId="3" borderId="10" xfId="0" applyNumberFormat="1" applyFont="1" applyFill="1" applyBorder="1" applyAlignment="1">
      <alignment horizontal="center" vertical="center"/>
    </xf>
    <xf numFmtId="1" fontId="1" fillId="3" borderId="11" xfId="0" applyNumberFormat="1" applyFont="1" applyFill="1" applyBorder="1" applyAlignment="1">
      <alignment horizontal="center" vertical="center"/>
    </xf>
    <xf numFmtId="1" fontId="1" fillId="3" borderId="12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13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20" xfId="0" applyBorder="1">
      <alignment vertical="center"/>
    </xf>
    <xf numFmtId="0" fontId="7" fillId="0" borderId="0" xfId="0" applyFont="1">
      <alignment vertical="center"/>
    </xf>
    <xf numFmtId="0" fontId="3" fillId="0" borderId="0" xfId="1"/>
    <xf numFmtId="0" fontId="8" fillId="0" borderId="0" xfId="3" applyBorder="1" applyAlignment="1">
      <alignment vertical="center"/>
    </xf>
    <xf numFmtId="0" fontId="2" fillId="0" borderId="21" xfId="4" applyAlignment="1">
      <alignment vertical="center"/>
    </xf>
    <xf numFmtId="0" fontId="1" fillId="0" borderId="0" xfId="5" applyBorder="1" applyAlignment="1">
      <alignment horizontal="left" vertical="center"/>
    </xf>
    <xf numFmtId="14" fontId="1" fillId="0" borderId="0" xfId="5" applyNumberFormat="1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0" fillId="0" borderId="0" xfId="0" applyNumberFormat="1">
      <alignment vertical="center"/>
    </xf>
    <xf numFmtId="0" fontId="5" fillId="2" borderId="0" xfId="2" applyBorder="1" applyAlignment="1">
      <alignment vertical="center"/>
    </xf>
    <xf numFmtId="0" fontId="5" fillId="2" borderId="1" xfId="2" applyBorder="1" applyAlignment="1">
      <alignment horizontal="center" vertical="center"/>
    </xf>
    <xf numFmtId="0" fontId="5" fillId="2" borderId="2" xfId="2" applyBorder="1" applyAlignment="1">
      <alignment horizontal="center" vertical="center"/>
    </xf>
    <xf numFmtId="0" fontId="5" fillId="2" borderId="3" xfId="2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165" fontId="0" fillId="0" borderId="0" xfId="0" applyNumberFormat="1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0" fillId="0" borderId="0" xfId="0" pivotButton="1">
      <alignment vertical="center"/>
    </xf>
    <xf numFmtId="166" fontId="0" fillId="0" borderId="0" xfId="0" applyNumberFormat="1">
      <alignment vertical="center"/>
    </xf>
    <xf numFmtId="166" fontId="0" fillId="0" borderId="0" xfId="0" applyNumberFormat="1" applyAlignment="1">
      <alignment horizontal="left" vertical="center"/>
    </xf>
    <xf numFmtId="166" fontId="3" fillId="0" borderId="0" xfId="1" applyNumberFormat="1" applyAlignment="1">
      <alignment horizontal="left"/>
    </xf>
    <xf numFmtId="166" fontId="5" fillId="2" borderId="0" xfId="2" applyNumberFormat="1" applyBorder="1" applyAlignment="1">
      <alignment horizontal="left" vertical="center"/>
    </xf>
    <xf numFmtId="0" fontId="0" fillId="0" borderId="14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9" xfId="0" applyBorder="1" applyAlignment="1">
      <alignment vertical="center" wrapText="1"/>
    </xf>
  </cellXfs>
  <cellStyles count="6"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Normal" xfId="0" builtinId="0" customBuiltin="1"/>
    <cellStyle name="Title" xfId="1" builtinId="15" customBuiltin="1"/>
  </cellStyles>
  <dxfs count="31">
    <dxf>
      <font>
        <b/>
        <i/>
        <color theme="4"/>
      </font>
    </dxf>
    <dxf>
      <font>
        <b/>
        <i/>
        <color theme="4"/>
      </font>
    </dxf>
    <dxf>
      <font>
        <b/>
        <i/>
        <color theme="4"/>
      </font>
    </dxf>
    <dxf>
      <font>
        <b/>
        <i/>
        <color theme="4"/>
      </font>
    </dxf>
    <dxf>
      <numFmt numFmtId="19" formatCode="m/d/yyyy"/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numFmt numFmtId="165" formatCode="h:mm;@"/>
      <alignment horizontal="left" vertical="center" textRotation="0" wrapText="0" indent="0" justifyLastLine="0" shrinkToFit="0" readingOrder="0"/>
    </dxf>
    <dxf>
      <numFmt numFmtId="166" formatCode="[$-409]h:mm\ AM/PM;@"/>
      <alignment horizontal="left" textRotation="0" wrapText="0" indent="0" justifyLastLine="0" shrinkToFit="0" readingOrder="0"/>
    </dxf>
    <dxf>
      <numFmt numFmtId="166" formatCode="[$-409]h:mm\ AM/PM;@"/>
      <alignment horizontal="left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font>
        <b/>
        <i val="0"/>
        <color theme="0"/>
      </font>
      <fill>
        <patternFill patternType="solid">
          <fgColor auto="1"/>
          <bgColor theme="4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/>
        <vertical style="thin">
          <color theme="0"/>
        </vertical>
        <horizontal/>
      </border>
    </dxf>
    <dxf>
      <font>
        <color theme="3"/>
      </font>
      <fill>
        <patternFill>
          <bgColor theme="0"/>
        </patternFill>
      </fill>
      <border>
        <bottom style="thin">
          <color theme="4"/>
        </bottom>
        <horizontal style="thin">
          <color theme="4"/>
        </horizontal>
      </border>
    </dxf>
    <dxf>
      <fill>
        <patternFill patternType="solid">
          <fgColor theme="0" tint="-0.14999847407452621"/>
          <bgColor theme="0" tint="-0.14999847407452621"/>
        </patternFill>
      </fill>
      <border>
        <horizontal/>
      </border>
    </dxf>
    <dxf>
      <font>
        <b/>
        <i val="0"/>
        <color theme="0"/>
      </font>
      <fill>
        <patternFill>
          <bgColor theme="4"/>
        </patternFill>
      </fill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color theme="3"/>
      </font>
      <fill>
        <patternFill patternType="solid">
          <bgColor theme="0"/>
        </patternFill>
      </fill>
      <border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medium">
          <color theme="4"/>
        </bottom>
        <vertical style="thin">
          <color theme="0"/>
        </vertical>
        <horizontal style="thin">
          <color theme="0" tint="-4.9989318521683403E-2"/>
        </horizontal>
      </border>
    </dxf>
    <dxf>
      <border>
        <bottom style="thin">
          <color theme="4"/>
        </bottom>
      </border>
    </dxf>
    <dxf>
      <font>
        <b val="0"/>
        <i val="0"/>
        <color theme="1"/>
      </font>
      <fill>
        <patternFill>
          <bgColor theme="0" tint="-0.14996795556505021"/>
        </patternFill>
      </fill>
      <border>
        <bottom style="thin">
          <color theme="4"/>
        </bottom>
      </border>
    </dxf>
    <dxf>
      <font>
        <b/>
        <color theme="1"/>
      </font>
      <fill>
        <patternFill patternType="solid">
          <fgColor theme="0"/>
          <bgColor theme="0"/>
        </patternFill>
      </fill>
      <border>
        <top style="thin">
          <color theme="4"/>
        </top>
        <bottom style="thin">
          <color theme="4"/>
        </bottom>
      </border>
    </dxf>
    <dxf>
      <font>
        <b/>
        <i val="0"/>
        <color theme="0"/>
      </font>
      <fill>
        <patternFill>
          <bgColor theme="4"/>
        </patternFill>
      </fill>
      <border>
        <top style="thin">
          <color theme="4"/>
        </top>
        <bottom style="thin">
          <color theme="4"/>
        </bottom>
        <vertical style="medium">
          <color theme="0"/>
        </vertical>
      </border>
    </dxf>
    <dxf>
      <font>
        <color theme="1"/>
      </font>
      <fill>
        <patternFill>
          <bgColor theme="0"/>
        </patternFill>
      </fill>
      <border>
        <bottom style="thin">
          <color theme="4"/>
        </bottom>
        <horizontal/>
      </border>
    </dxf>
  </dxfs>
  <tableStyles count="3" defaultTableStyle="Semester at a Glance" defaultPivotStyle="PivotStyleLight16">
    <tableStyle name="PivotStyleLight2 2" table="0" count="5">
      <tableStyleElement type="wholeTable" dxfId="30"/>
      <tableStyleElement type="headerRow" dxfId="29"/>
      <tableStyleElement type="totalRow" dxfId="28"/>
      <tableStyleElement type="firstRowSubheading" dxfId="27"/>
      <tableStyleElement type="thirdRowSubheading" dxfId="26"/>
    </tableStyle>
    <tableStyle name="Semester at a Glance" pivot="0" count="3">
      <tableStyleElement type="wholeTable" dxfId="25"/>
      <tableStyleElement type="headerRow" dxfId="24"/>
      <tableStyleElement type="firstRowStripe" dxfId="23"/>
    </tableStyle>
    <tableStyle name="Semester at a Glance PivotTable 2" table="0" count="2">
      <tableStyleElement type="wholeTable" dxfId="22"/>
      <tableStyleElement type="headerRow" dxfId="2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10" Target="../customXml/item1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pivotCache/pivotCacheDefinition1.xml" Type="http://schemas.openxmlformats.org/officeDocument/2006/relationships/pivotCacheDefinition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calcChain.xml" Type="http://schemas.openxmlformats.org/officeDocument/2006/relationships/calcChain"/></Relationships>
</file>

<file path=xl/pivotCache/_rels/pivotCacheDefinition1.xml.rels><?xml version="1.0" encoding="UTF-8" standalone="no"?><Relationships xmlns="http://schemas.openxmlformats.org/package/2006/relationships"><Relationship Id="rId1" Target="pivotCacheRecords1.xml" Type="http://schemas.openxmlformats.org/officeDocument/2006/relationships/pivotCacheRecords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 " refreshedDate="41723.391423379631" createdVersion="5" refreshedVersion="5" minRefreshableVersion="3" recordCount="7">
  <cacheSource type="worksheet">
    <worksheetSource name="tblClassList"/>
  </cacheSource>
  <cacheFields count="9">
    <cacheField name="COURSE ID" numFmtId="0">
      <sharedItems/>
    </cacheField>
    <cacheField name="NAME" numFmtId="0">
      <sharedItems count="5">
        <s v="Intro to Computer Applications"/>
        <s v="Writing Composition"/>
        <s v="Public Speaking"/>
        <s v="Basic Psychology"/>
        <s v="Math II" u="1"/>
      </sharedItems>
    </cacheField>
    <cacheField name="INSTRUCTOR" numFmtId="0">
      <sharedItems/>
    </cacheField>
    <cacheField name="DAY" numFmtId="0">
      <sharedItems count="5">
        <s v="Monday"/>
        <s v="Wednesday"/>
        <s v="Tuesday"/>
        <s v="Thursday"/>
        <s v="Friday"/>
      </sharedItems>
    </cacheField>
    <cacheField name="YEAR" numFmtId="0">
      <sharedItems containsSemiMixedTypes="0" containsString="0" containsNumber="1" containsInteger="1" minValue="2015" maxValue="2015"/>
    </cacheField>
    <cacheField name="SEMESTER" numFmtId="0">
      <sharedItems/>
    </cacheField>
    <cacheField name="TIME START" numFmtId="166">
      <sharedItems containsSemiMixedTypes="0" containsNonDate="0" containsDate="1" containsString="0" minDate="1899-12-30T10:00:00" maxDate="1899-12-30T14:00:00" count="4">
        <d v="1899-12-30T14:00:00"/>
        <d v="1899-12-30T10:00:00"/>
        <d v="1899-12-30T11:00:00"/>
        <d v="1899-12-30T13:00:00" u="1"/>
      </sharedItems>
    </cacheField>
    <cacheField name="TIME END" numFmtId="166">
      <sharedItems containsSemiMixedTypes="0" containsNonDate="0" containsDate="1" containsString="0" minDate="1899-12-30T11:00:00" maxDate="1899-12-30T15:30:00"/>
    </cacheField>
    <cacheField name="DURATION" numFmtId="165">
      <sharedItems containsSemiMixedTypes="0" containsNonDate="0" containsDate="1" containsString="0" minDate="1899-12-30T01:00:00" maxDate="1899-12-30T01:3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s v="CS 120"/>
    <x v="0"/>
    <s v="J. Bailey"/>
    <x v="0"/>
    <n v="2015"/>
    <s v="Spring"/>
    <x v="0"/>
    <d v="1899-12-30T15:30:00"/>
    <d v="1899-12-30T01:30:00"/>
  </r>
  <r>
    <s v="CS 120"/>
    <x v="0"/>
    <s v="J. Bailey"/>
    <x v="1"/>
    <n v="2015"/>
    <s v="Spring"/>
    <x v="0"/>
    <d v="1899-12-30T15:30:00"/>
    <d v="1899-12-30T01:30:00"/>
  </r>
  <r>
    <s v="WR 121"/>
    <x v="1"/>
    <s v="H. Garcia"/>
    <x v="2"/>
    <n v="2015"/>
    <s v="Spring"/>
    <x v="1"/>
    <d v="1899-12-30T11:30:00"/>
    <d v="1899-12-30T01:30:00"/>
  </r>
  <r>
    <s v="WR 121"/>
    <x v="1"/>
    <s v="H. Garcia"/>
    <x v="3"/>
    <n v="2015"/>
    <s v="Spring"/>
    <x v="1"/>
    <d v="1899-12-30T11:30:00"/>
    <d v="1899-12-30T01:30:00"/>
  </r>
  <r>
    <s v="SP 111"/>
    <x v="2"/>
    <s v="T. Navarro"/>
    <x v="0"/>
    <n v="2015"/>
    <s v="Spring"/>
    <x v="2"/>
    <d v="1899-12-30T12:00:00"/>
    <d v="1899-12-30T01:00:00"/>
  </r>
  <r>
    <s v="SP 111"/>
    <x v="2"/>
    <s v="T. Navarro"/>
    <x v="1"/>
    <n v="2015"/>
    <s v="Spring"/>
    <x v="2"/>
    <d v="1899-12-30T12:00:00"/>
    <d v="1899-12-30T01:00:00"/>
  </r>
  <r>
    <s v="PSY 101"/>
    <x v="3"/>
    <s v="K. Abercrombie"/>
    <x v="4"/>
    <n v="2015"/>
    <s v="Spring"/>
    <x v="1"/>
    <d v="1899-12-30T11:00:00"/>
    <d v="1899-12-30T01:00:00"/>
  </r>
</pivotCacheRecords>
</file>

<file path=xl/pivotTables/_rels/pivotTable1.xml.rels><?xml version="1.0" encoding="UTF-8" standalone="no"?><Relationships xmlns="http://schemas.openxmlformats.org/package/2006/relationships"><Relationship Id="rId1" Target="../pivotCache/pivotCacheDefinition1.xml" Type="http://schemas.openxmlformats.org/officeDocument/2006/relationships/pivotCacheDefinition"/></Relationships>
</file>

<file path=xl/pivotTables/pivotTable1.xml><?xml version="1.0" encoding="utf-8"?>
<pivotTableDefinition xmlns="http://schemas.openxmlformats.org/spreadsheetml/2006/main" name="WeeklyScheduleReport" cacheId="0" applyNumberFormats="0" applyBorderFormats="0" applyFontFormats="0" applyPatternFormats="0" applyAlignmentFormats="0" applyWidthHeightFormats="1" dataCaption="Values" updatedVersion="5" minRefreshableVersion="3" showDrill="0" rowGrandTotals="0" colGrandTotals="0" fieldPrintTitles="1" itemPrintTitles="1" createdVersion="5" indent="0" compact="0" compactData="0" multipleFieldFilters="0">
  <location ref="B3:D10" firstHeaderRow="1" firstDataRow="1" firstDataCol="3"/>
  <pivotFields count="9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name="CLASS " axis="axisRow" compact="0" outline="0" showAll="0" defaultSubtotal="0">
      <items count="5">
        <item x="3"/>
        <item x="0"/>
        <item m="1" x="4"/>
        <item x="2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">
        <item x="0"/>
        <item x="2"/>
        <item x="1"/>
        <item x="3"/>
        <item x="4"/>
      </items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66" outline="0" showAll="0" defaultSubtotal="0">
      <items count="4">
        <item x="1"/>
        <item x="2"/>
        <item m="1" x="3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8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2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3"/>
    <field x="6"/>
    <field x="1"/>
  </rowFields>
  <rowItems count="7">
    <i>
      <x/>
      <x v="1"/>
      <x v="3"/>
    </i>
    <i r="1">
      <x v="3"/>
      <x v="1"/>
    </i>
    <i>
      <x v="1"/>
      <x/>
      <x v="4"/>
    </i>
    <i>
      <x v="2"/>
      <x v="1"/>
      <x v="3"/>
    </i>
    <i r="1">
      <x v="3"/>
      <x v="1"/>
    </i>
    <i>
      <x v="3"/>
      <x/>
      <x v="4"/>
    </i>
    <i>
      <x v="4"/>
      <x/>
      <x/>
    </i>
  </rowItems>
  <colItems count="1">
    <i/>
  </colItems>
  <pivotTableStyleInfo name="Semester at a Glance PivotTable 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altText="Weekly Schedule" altTextSummary="List of classes and start times by day." hideValuesRow="1"/>
    </ext>
  </extLst>
</pivotTableDefinition>
</file>

<file path=xl/tables/table1.xml><?xml version="1.0" encoding="utf-8"?>
<table xmlns="http://schemas.openxmlformats.org/spreadsheetml/2006/main" id="1" name="tblClassList" displayName="tblClassList" ref="B3:J10" totalsRowShown="0" dataDxfId="20" headerRowCellStyle="Heading 1" dataCellStyle="Normal">
  <tableColumns count="9">
    <tableColumn id="1" name="COURSE ID" dataDxfId="19" dataCellStyle="Normal"/>
    <tableColumn id="2" name="NAME" dataDxfId="18" dataCellStyle="Normal"/>
    <tableColumn id="3" name="INSTRUCTOR" dataDxfId="17" dataCellStyle="Normal"/>
    <tableColumn id="4" name="DAY" dataDxfId="16" dataCellStyle="Normal"/>
    <tableColumn id="5" name="YEAR" dataDxfId="15" dataCellStyle="Normal"/>
    <tableColumn id="6" name="SEMESTER" dataDxfId="14" dataCellStyle="Normal"/>
    <tableColumn id="7" name="TIME START" dataDxfId="13"/>
    <tableColumn id="8" name="TIME END" dataDxfId="12"/>
    <tableColumn id="9" name="DURATION" dataDxfId="11" dataCellStyle="Normal">
      <calculatedColumnFormula>IF(AND(ISNUMBER(tblClassList[[#This Row],[TIME END]]),ISNUMBER(tblClassList[[#This Row],[TIME START]])),tblClassList[[#This Row],[TIME END]]-tblClassList[[#This Row],[TIME START]],"")</calculatedColumnFormula>
    </tableColumn>
  </tableColumns>
  <tableStyleInfo name="Semester at a Glance" showFirstColumn="0" showLastColumn="0" showRowStripes="1" showColumnStripes="0"/>
  <extLst>
    <ext xmlns:x14="http://schemas.microsoft.com/office/spreadsheetml/2009/9/main" uri="{504A1905-F514-4f6f-8877-14C23A59335A}">
      <x14:table altText="Class List" altTextSummary="List of class information such as course ID, name, instructor, day, year, semester, time start, time end, and calculated duration."/>
    </ext>
  </extLst>
</table>
</file>

<file path=xl/tables/table2.xml><?xml version="1.0" encoding="utf-8"?>
<table xmlns="http://schemas.openxmlformats.org/spreadsheetml/2006/main" id="2" name="tblWork" displayName="tblWork" ref="B3:G10" totalsRowShown="0" dataDxfId="10" headerRowCellStyle="Heading 1" dataCellStyle="Normal">
  <autoFilter ref="B3:G10"/>
  <sortState ref="B4:G10">
    <sortCondition ref="G3:G10"/>
  </sortState>
  <tableColumns count="6">
    <tableColumn id="1" name="COURSE ID" dataDxfId="9" dataCellStyle="Normal"/>
    <tableColumn id="6" name="NAME" dataDxfId="8" dataCellStyle="Normal">
      <calculatedColumnFormula>IFERROR(VLOOKUP(tblWork[[#This Row],[COURSE ID]],tblClassList[],2,0),"")</calculatedColumnFormula>
    </tableColumn>
    <tableColumn id="2" name="YEAR" dataDxfId="7" dataCellStyle="Normal"/>
    <tableColumn id="3" name="SEMESTER" dataDxfId="6" dataCellStyle="Normal"/>
    <tableColumn id="4" name="ITEM DESCRIPTION" dataDxfId="5" dataCellStyle="Normal"/>
    <tableColumn id="5" name="DUE DATE" dataDxfId="4" dataCellStyle="Normal"/>
  </tableColumns>
  <tableStyleInfo name="Semester at a Glance" showFirstColumn="0" showLastColumn="0" showRowStripes="1" showColumnStripes="0"/>
  <extLst>
    <ext xmlns:x14="http://schemas.microsoft.com/office/spreadsheetml/2009/9/main" uri="{504A1905-F514-4f6f-8877-14C23A59335A}">
      <x14:table altText="Work Data Entry " altTextSummary="List of assignments, tests, presentations, etc., along with year, semester, item description, and due date."/>
    </ext>
  </extLst>
</table>
</file>

<file path=xl/theme/theme1.xml><?xml version="1.0" encoding="utf-8"?>
<a:theme xmlns:a="http://schemas.openxmlformats.org/drawingml/2006/main" name="Office Theme">
  <a:themeElements>
    <a:clrScheme name="Semester at a Glance">
      <a:dk1>
        <a:srgbClr val="000000"/>
      </a:dk1>
      <a:lt1>
        <a:srgbClr val="FFFFFF"/>
      </a:lt1>
      <a:dk2>
        <a:srgbClr val="616668"/>
      </a:dk2>
      <a:lt2>
        <a:srgbClr val="F8F8F9"/>
      </a:lt2>
      <a:accent1>
        <a:srgbClr val="DE3800"/>
      </a:accent1>
      <a:accent2>
        <a:srgbClr val="2BB0ED"/>
      </a:accent2>
      <a:accent3>
        <a:srgbClr val="FF9F17"/>
      </a:accent3>
      <a:accent4>
        <a:srgbClr val="17BD97"/>
      </a:accent4>
      <a:accent5>
        <a:srgbClr val="8B7CBD"/>
      </a:accent5>
      <a:accent6>
        <a:srgbClr val="F5C700"/>
      </a:accent6>
      <a:hlink>
        <a:srgbClr val="2BB0ED"/>
      </a:hlink>
      <a:folHlink>
        <a:srgbClr val="DE3800"/>
      </a:folHlink>
    </a:clrScheme>
    <a:fontScheme name="Semester at a Glance">
      <a:majorFont>
        <a:latin typeface="Trebuchet MS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  <a:ln w="19050">
          <a:solidFill>
            <a:schemeClr val="accent2"/>
          </a:solidFill>
        </a:ln>
      </a:spPr>
      <a:bodyPr vertOverflow="clip" horzOverflow="clip" rtlCol="0" anchor="ctr"/>
      <a:lstStyle>
        <a:defPPr algn="l">
          <a:defRPr sz="1100" b="1" i="1">
            <a:solidFill>
              <a:schemeClr val="tx2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tables/table1.xml" Type="http://schemas.openxmlformats.org/officeDocument/2006/relationships/table"/></Relationships>
</file>

<file path=xl/worksheets/_rels/sheet2.xml.rels><?xml version="1.0" encoding="UTF-8" standalone="no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tables/table2.xml" Type="http://schemas.openxmlformats.org/officeDocument/2006/relationships/table"/></Relationships>
</file>

<file path=xl/worksheets/_rels/sheet3.xml.rels><?xml version="1.0" encoding="UTF-8" standalone="no"?><Relationships xmlns="http://schemas.openxmlformats.org/package/2006/relationships"><Relationship Id="rId1" Target="../pivotTables/pivotTable1.xml" Type="http://schemas.openxmlformats.org/officeDocument/2006/relationships/pivotTable"/><Relationship Id="rId2" Target="../printerSettings/printerSettings3.bin" Type="http://schemas.openxmlformats.org/officeDocument/2006/relationships/printerSettings"/></Relationships>
</file>

<file path=xl/worksheets/_rels/sheet4.xml.rels><?xml version="1.0" encoding="UTF-8" standalone="no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 tint="-0.499984740745262"/>
    <pageSetUpPr autoPageBreaks="0" fitToPage="1"/>
  </sheetPr>
  <dimension ref="B1:N10"/>
  <sheetViews>
    <sheetView showGridLines="0" tabSelected="1" zoomScaleNormal="100" workbookViewId="0"/>
  </sheetViews>
  <sheetFormatPr defaultRowHeight="18" customHeight="1" x14ac:dyDescent="0.3"/>
  <cols>
    <col min="1" max="1" width="3.5703125" customWidth="1"/>
    <col min="2" max="2" width="13.28515625" style="23" customWidth="1"/>
    <col min="3" max="3" width="35.42578125" style="23" customWidth="1"/>
    <col min="4" max="4" width="19.5703125" style="23" customWidth="1"/>
    <col min="5" max="5" width="13.7109375" style="23" customWidth="1"/>
    <col min="6" max="6" width="10" style="23" customWidth="1"/>
    <col min="7" max="7" width="12.42578125" style="23" customWidth="1"/>
    <col min="8" max="9" width="14.85546875" style="34" customWidth="1"/>
    <col min="10" max="10" width="11.7109375" style="23" bestFit="1" customWidth="1"/>
    <col min="11" max="11" width="3.5703125" customWidth="1"/>
    <col min="12" max="12" width="1.7109375" customWidth="1"/>
    <col min="13" max="13" width="27.5703125" customWidth="1"/>
    <col min="14" max="14" width="1.7109375" customWidth="1"/>
  </cols>
  <sheetData>
    <row r="1" spans="2:14" ht="50.3" customHeight="1" x14ac:dyDescent="0.6">
      <c r="B1" s="18" t="s">
        <v>40</v>
      </c>
      <c r="C1" s="18"/>
      <c r="D1" s="18"/>
      <c r="E1" s="18"/>
      <c r="F1" s="18"/>
      <c r="G1" s="18"/>
      <c r="H1" s="35"/>
      <c r="I1" s="35"/>
      <c r="J1" s="18"/>
    </row>
    <row r="2" spans="2:14" ht="12.8" customHeight="1" x14ac:dyDescent="0.3">
      <c r="B2"/>
      <c r="C2"/>
      <c r="D2"/>
      <c r="E2"/>
      <c r="F2"/>
      <c r="G2"/>
      <c r="J2"/>
    </row>
    <row r="3" spans="2:14" ht="18" customHeight="1" thickBot="1" x14ac:dyDescent="0.35">
      <c r="B3" s="25" t="s">
        <v>0</v>
      </c>
      <c r="C3" s="25" t="s">
        <v>1</v>
      </c>
      <c r="D3" s="25" t="s">
        <v>2</v>
      </c>
      <c r="E3" s="25" t="s">
        <v>14</v>
      </c>
      <c r="F3" s="25" t="s">
        <v>3</v>
      </c>
      <c r="G3" s="25" t="s">
        <v>4</v>
      </c>
      <c r="H3" s="36" t="s">
        <v>5</v>
      </c>
      <c r="I3" s="36" t="s">
        <v>6</v>
      </c>
      <c r="J3" s="25" t="s">
        <v>22</v>
      </c>
    </row>
    <row r="4" spans="2:14" ht="18" customHeight="1" x14ac:dyDescent="0.3">
      <c r="B4" s="29" t="s">
        <v>7</v>
      </c>
      <c r="C4" s="29" t="s">
        <v>37</v>
      </c>
      <c r="D4" s="29" t="s">
        <v>8</v>
      </c>
      <c r="E4" s="29" t="s">
        <v>15</v>
      </c>
      <c r="F4" s="29">
        <v>2015</v>
      </c>
      <c r="G4" s="29" t="s">
        <v>39</v>
      </c>
      <c r="H4" s="34">
        <v>0.58333333333333337</v>
      </c>
      <c r="I4" s="34">
        <v>0.64583333333333337</v>
      </c>
      <c r="J4" s="30">
        <f>IF(AND(ISNUMBER(tblClassList[[#This Row],[TIME END]]),ISNUMBER(tblClassList[[#This Row],[TIME START]])),tblClassList[[#This Row],[TIME END]]-tblClassList[[#This Row],[TIME START]],"")</f>
        <v>6.25E-2</v>
      </c>
      <c r="L4" s="11"/>
      <c r="M4" s="37" t="s">
        <v>43</v>
      </c>
      <c r="N4" s="12"/>
    </row>
    <row r="5" spans="2:14" ht="18" customHeight="1" x14ac:dyDescent="0.3">
      <c r="B5" s="29" t="s">
        <v>7</v>
      </c>
      <c r="C5" s="29" t="s">
        <v>37</v>
      </c>
      <c r="D5" s="29" t="s">
        <v>8</v>
      </c>
      <c r="E5" s="29" t="s">
        <v>17</v>
      </c>
      <c r="F5" s="29">
        <v>2015</v>
      </c>
      <c r="G5" s="29" t="s">
        <v>39</v>
      </c>
      <c r="H5" s="34">
        <v>0.58333333333333337</v>
      </c>
      <c r="I5" s="34">
        <v>0.64583333333333337</v>
      </c>
      <c r="J5" s="30">
        <f>IF(AND(ISNUMBER(tblClassList[[#This Row],[TIME END]]),ISNUMBER(tblClassList[[#This Row],[TIME START]])),tblClassList[[#This Row],[TIME END]]-tblClassList[[#This Row],[TIME START]],"")</f>
        <v>6.25E-2</v>
      </c>
      <c r="L5" s="13"/>
      <c r="M5" s="38"/>
      <c r="N5" s="14"/>
    </row>
    <row r="6" spans="2:14" ht="18" customHeight="1" x14ac:dyDescent="0.3">
      <c r="B6" s="29" t="s">
        <v>18</v>
      </c>
      <c r="C6" s="29" t="s">
        <v>19</v>
      </c>
      <c r="D6" s="29" t="s">
        <v>20</v>
      </c>
      <c r="E6" s="29" t="s">
        <v>16</v>
      </c>
      <c r="F6" s="29">
        <v>2015</v>
      </c>
      <c r="G6" s="29" t="s">
        <v>39</v>
      </c>
      <c r="H6" s="34">
        <v>0.41666666666666669</v>
      </c>
      <c r="I6" s="34">
        <v>0.47916666666666669</v>
      </c>
      <c r="J6" s="30">
        <f>IF(AND(ISNUMBER(tblClassList[[#This Row],[TIME END]]),ISNUMBER(tblClassList[[#This Row],[TIME START]])),tblClassList[[#This Row],[TIME END]]-tblClassList[[#This Row],[TIME START]],"")</f>
        <v>6.25E-2</v>
      </c>
      <c r="L6" s="13"/>
      <c r="M6" s="38"/>
      <c r="N6" s="14"/>
    </row>
    <row r="7" spans="2:14" ht="18" customHeight="1" x14ac:dyDescent="0.3">
      <c r="B7" s="29" t="s">
        <v>18</v>
      </c>
      <c r="C7" s="29" t="s">
        <v>19</v>
      </c>
      <c r="D7" s="29" t="s">
        <v>20</v>
      </c>
      <c r="E7" s="29" t="s">
        <v>21</v>
      </c>
      <c r="F7" s="29">
        <v>2015</v>
      </c>
      <c r="G7" s="29" t="s">
        <v>39</v>
      </c>
      <c r="H7" s="34">
        <v>0.41666666666666669</v>
      </c>
      <c r="I7" s="34">
        <v>0.47916666666666669</v>
      </c>
      <c r="J7" s="30">
        <f>IF(AND(ISNUMBER(tblClassList[[#This Row],[TIME END]]),ISNUMBER(tblClassList[[#This Row],[TIME START]])),tblClassList[[#This Row],[TIME END]]-tblClassList[[#This Row],[TIME START]],"")</f>
        <v>6.25E-2</v>
      </c>
      <c r="L7" s="13"/>
      <c r="M7" s="38"/>
      <c r="N7" s="14"/>
    </row>
    <row r="8" spans="2:14" ht="18" customHeight="1" x14ac:dyDescent="0.3">
      <c r="B8" s="29" t="s">
        <v>24</v>
      </c>
      <c r="C8" s="29" t="s">
        <v>25</v>
      </c>
      <c r="D8" s="29" t="s">
        <v>26</v>
      </c>
      <c r="E8" s="29" t="s">
        <v>15</v>
      </c>
      <c r="F8" s="29">
        <v>2015</v>
      </c>
      <c r="G8" s="29" t="s">
        <v>39</v>
      </c>
      <c r="H8" s="34">
        <v>0.45833333333333331</v>
      </c>
      <c r="I8" s="34">
        <v>0.5</v>
      </c>
      <c r="J8" s="30">
        <f>IF(AND(ISNUMBER(tblClassList[[#This Row],[TIME END]]),ISNUMBER(tblClassList[[#This Row],[TIME START]])),tblClassList[[#This Row],[TIME END]]-tblClassList[[#This Row],[TIME START]],"")</f>
        <v>4.1666666666666685E-2</v>
      </c>
      <c r="L8" s="13"/>
      <c r="M8" s="38"/>
      <c r="N8" s="14"/>
    </row>
    <row r="9" spans="2:14" ht="18" customHeight="1" thickBot="1" x14ac:dyDescent="0.35">
      <c r="B9" s="29" t="s">
        <v>24</v>
      </c>
      <c r="C9" s="29" t="s">
        <v>25</v>
      </c>
      <c r="D9" s="29" t="s">
        <v>26</v>
      </c>
      <c r="E9" s="29" t="s">
        <v>17</v>
      </c>
      <c r="F9" s="29">
        <v>2015</v>
      </c>
      <c r="G9" s="29" t="s">
        <v>39</v>
      </c>
      <c r="H9" s="34">
        <v>0.45833333333333331</v>
      </c>
      <c r="I9" s="34">
        <v>0.5</v>
      </c>
      <c r="J9" s="30">
        <f>IF(AND(ISNUMBER(tblClassList[[#This Row],[TIME END]]),ISNUMBER(tblClassList[[#This Row],[TIME START]])),tblClassList[[#This Row],[TIME END]]-tblClassList[[#This Row],[TIME START]],"")</f>
        <v>4.1666666666666685E-2</v>
      </c>
      <c r="L9" s="15"/>
      <c r="M9" s="39"/>
      <c r="N9" s="16"/>
    </row>
    <row r="10" spans="2:14" ht="18" customHeight="1" x14ac:dyDescent="0.3">
      <c r="B10" s="29" t="s">
        <v>32</v>
      </c>
      <c r="C10" s="29" t="s">
        <v>33</v>
      </c>
      <c r="D10" s="29" t="s">
        <v>34</v>
      </c>
      <c r="E10" s="29" t="s">
        <v>46</v>
      </c>
      <c r="F10" s="29">
        <v>2015</v>
      </c>
      <c r="G10" s="29" t="s">
        <v>39</v>
      </c>
      <c r="H10" s="34">
        <v>0.41666666666666669</v>
      </c>
      <c r="I10" s="34">
        <v>0.45833333333333331</v>
      </c>
      <c r="J10" s="30">
        <f>IF(AND(ISNUMBER(tblClassList[[#This Row],[TIME END]]),ISNUMBER(tblClassList[[#This Row],[TIME START]])),tblClassList[[#This Row],[TIME END]]-tblClassList[[#This Row],[TIME START]],"")</f>
        <v>4.166666666666663E-2</v>
      </c>
    </row>
  </sheetData>
  <mergeCells count="1">
    <mergeCell ref="M4:M9"/>
  </mergeCells>
  <dataValidations count="1">
    <dataValidation type="list" allowBlank="1" showInputMessage="1" sqref="G4:G10">
      <formula1>"Fall,Winter,Spring,Summer"</formula1>
    </dataValidation>
  </dataValidations>
  <printOptions horizontalCentered="1"/>
  <pageMargins left="0.25" right="0.25" top="0.75" bottom="0.75" header="0.3" footer="0.3"/>
  <pageSetup scale="93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249977111117893"/>
    <pageSetUpPr autoPageBreaks="0" fitToPage="1"/>
  </sheetPr>
  <dimension ref="B1:K10"/>
  <sheetViews>
    <sheetView showGridLines="0" zoomScaleNormal="100" workbookViewId="0"/>
  </sheetViews>
  <sheetFormatPr defaultRowHeight="18" customHeight="1" x14ac:dyDescent="0.3"/>
  <cols>
    <col min="1" max="1" width="3.5703125" customWidth="1"/>
    <col min="2" max="2" width="14.140625" style="23" customWidth="1"/>
    <col min="3" max="3" width="38.85546875" style="23" customWidth="1"/>
    <col min="4" max="4" width="8.85546875" style="23" bestFit="1" customWidth="1"/>
    <col min="5" max="5" width="14" style="23" bestFit="1" customWidth="1"/>
    <col min="6" max="6" width="28.85546875" style="23" customWidth="1"/>
    <col min="7" max="7" width="15.140625" style="23" customWidth="1"/>
    <col min="8" max="8" width="3.5703125" customWidth="1"/>
    <col min="9" max="9" width="1.7109375" customWidth="1"/>
    <col min="10" max="10" width="38.140625" customWidth="1"/>
    <col min="11" max="11" width="1.7109375" customWidth="1"/>
  </cols>
  <sheetData>
    <row r="1" spans="2:11" ht="50.3" customHeight="1" x14ac:dyDescent="0.6">
      <c r="B1" s="18" t="s">
        <v>50</v>
      </c>
      <c r="C1"/>
      <c r="D1"/>
      <c r="E1"/>
      <c r="F1"/>
      <c r="G1"/>
    </row>
    <row r="2" spans="2:11" ht="12.8" customHeight="1" x14ac:dyDescent="0.3">
      <c r="B2"/>
      <c r="C2"/>
      <c r="D2"/>
      <c r="E2"/>
      <c r="F2"/>
      <c r="G2"/>
    </row>
    <row r="3" spans="2:11" ht="18" customHeight="1" thickBot="1" x14ac:dyDescent="0.35">
      <c r="B3" s="25" t="s">
        <v>0</v>
      </c>
      <c r="C3" s="25" t="s">
        <v>1</v>
      </c>
      <c r="D3" s="25" t="s">
        <v>3</v>
      </c>
      <c r="E3" s="25" t="s">
        <v>4</v>
      </c>
      <c r="F3" s="25" t="s">
        <v>9</v>
      </c>
      <c r="G3" s="25" t="s">
        <v>10</v>
      </c>
    </row>
    <row r="4" spans="2:11" ht="18" customHeight="1" x14ac:dyDescent="0.3">
      <c r="B4" s="29" t="s">
        <v>18</v>
      </c>
      <c r="C4" s="29" t="str">
        <f>IFERROR(VLOOKUP(tblWork[[#This Row],[COURSE ID]],tblClassList[],2,0),"")</f>
        <v>Writing Composition</v>
      </c>
      <c r="D4" s="29">
        <v>2015</v>
      </c>
      <c r="E4" s="29" t="s">
        <v>39</v>
      </c>
      <c r="F4" s="29" t="s">
        <v>13</v>
      </c>
      <c r="G4" s="31">
        <v>42019</v>
      </c>
      <c r="I4" s="11"/>
      <c r="J4" s="37" t="s">
        <v>45</v>
      </c>
      <c r="K4" s="12"/>
    </row>
    <row r="5" spans="2:11" ht="18" customHeight="1" x14ac:dyDescent="0.3">
      <c r="B5" s="29" t="s">
        <v>7</v>
      </c>
      <c r="C5" s="29" t="str">
        <f>IFERROR(VLOOKUP(tblWork[[#This Row],[COURSE ID]],tblClassList[],2,0),"")</f>
        <v>Intro to Computer Applications</v>
      </c>
      <c r="D5" s="29">
        <v>2015</v>
      </c>
      <c r="E5" s="29" t="s">
        <v>39</v>
      </c>
      <c r="F5" s="29" t="s">
        <v>11</v>
      </c>
      <c r="G5" s="31">
        <v>42039</v>
      </c>
      <c r="I5" s="13"/>
      <c r="J5" s="38"/>
      <c r="K5" s="14"/>
    </row>
    <row r="6" spans="2:11" ht="18" customHeight="1" x14ac:dyDescent="0.3">
      <c r="B6" s="29" t="s">
        <v>18</v>
      </c>
      <c r="C6" s="29" t="str">
        <f>IFERROR(VLOOKUP(tblWork[[#This Row],[COURSE ID]],tblClassList[],2,0),"")</f>
        <v>Writing Composition</v>
      </c>
      <c r="D6" s="29">
        <v>2015</v>
      </c>
      <c r="E6" s="29" t="s">
        <v>39</v>
      </c>
      <c r="F6" s="29" t="s">
        <v>23</v>
      </c>
      <c r="G6" s="31">
        <v>42040</v>
      </c>
      <c r="I6" s="13"/>
      <c r="J6" s="38"/>
      <c r="K6" s="14"/>
    </row>
    <row r="7" spans="2:11" ht="18" customHeight="1" x14ac:dyDescent="0.3">
      <c r="B7" s="29" t="s">
        <v>7</v>
      </c>
      <c r="C7" s="29" t="str">
        <f>IFERROR(VLOOKUP(tblWork[[#This Row],[COURSE ID]],tblClassList[],2,0),"")</f>
        <v>Intro to Computer Applications</v>
      </c>
      <c r="D7" s="29">
        <v>2015</v>
      </c>
      <c r="E7" s="29" t="s">
        <v>39</v>
      </c>
      <c r="F7" s="29" t="s">
        <v>12</v>
      </c>
      <c r="G7" s="31">
        <v>42053</v>
      </c>
      <c r="I7" s="13"/>
      <c r="J7" s="38"/>
      <c r="K7" s="14"/>
    </row>
    <row r="8" spans="2:11" ht="18" customHeight="1" x14ac:dyDescent="0.3">
      <c r="B8" s="29" t="s">
        <v>7</v>
      </c>
      <c r="C8" s="29" t="str">
        <f>IFERROR(VLOOKUP(tblWork[[#This Row],[COURSE ID]],tblClassList[],2,0),"")</f>
        <v>Intro to Computer Applications</v>
      </c>
      <c r="D8" s="29">
        <v>2015</v>
      </c>
      <c r="E8" s="29" t="s">
        <v>39</v>
      </c>
      <c r="F8" s="29" t="s">
        <v>47</v>
      </c>
      <c r="G8" s="31">
        <v>42074</v>
      </c>
      <c r="I8" s="13"/>
      <c r="J8" s="38"/>
      <c r="K8" s="14"/>
    </row>
    <row r="9" spans="2:11" ht="18" customHeight="1" x14ac:dyDescent="0.3">
      <c r="B9" s="29" t="s">
        <v>18</v>
      </c>
      <c r="C9" s="29" t="str">
        <f>IFERROR(VLOOKUP(tblWork[[#This Row],[COURSE ID]],tblClassList[],2,0),"")</f>
        <v>Writing Composition</v>
      </c>
      <c r="D9" s="29">
        <v>2015</v>
      </c>
      <c r="E9" s="29" t="s">
        <v>39</v>
      </c>
      <c r="F9" s="29" t="s">
        <v>11</v>
      </c>
      <c r="G9" s="31">
        <v>42080</v>
      </c>
      <c r="I9" s="13"/>
      <c r="J9" s="38"/>
      <c r="K9" s="14"/>
    </row>
    <row r="10" spans="2:11" ht="18" customHeight="1" thickBot="1" x14ac:dyDescent="0.35">
      <c r="B10" s="29" t="s">
        <v>18</v>
      </c>
      <c r="C10" s="29" t="str">
        <f>IFERROR(VLOOKUP(tblWork[[#This Row],[COURSE ID]],tblClassList[],2,0),"")</f>
        <v>Writing Composition</v>
      </c>
      <c r="D10" s="29">
        <v>2015</v>
      </c>
      <c r="E10" s="29" t="s">
        <v>39</v>
      </c>
      <c r="F10" s="29" t="s">
        <v>47</v>
      </c>
      <c r="G10" s="31">
        <v>42096</v>
      </c>
      <c r="I10" s="15"/>
      <c r="J10" s="39"/>
      <c r="K10" s="16"/>
    </row>
  </sheetData>
  <mergeCells count="1">
    <mergeCell ref="J4:J10"/>
  </mergeCells>
  <dataValidations count="2">
    <dataValidation type="list" allowBlank="1" showInputMessage="1" sqref="E4:E10">
      <formula1>"Fall,Winter,Spring,Summer"</formula1>
    </dataValidation>
    <dataValidation type="list" allowBlank="1" showInputMessage="1" sqref="B4:B1048576">
      <formula1>ClassList</formula1>
    </dataValidation>
  </dataValidations>
  <printOptions horizontalCentered="1"/>
  <pageMargins left="0.25" right="0.25" top="0.75" bottom="0.75" header="0.3" footer="0.3"/>
  <pageSetup scale="85" fitToHeight="0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4" tint="0.39997558519241921"/>
    <pageSetUpPr autoPageBreaks="0" fitToPage="1"/>
  </sheetPr>
  <dimension ref="B1:H10"/>
  <sheetViews>
    <sheetView showGridLines="0" zoomScaleNormal="100" workbookViewId="0"/>
  </sheetViews>
  <sheetFormatPr defaultRowHeight="18" customHeight="1" x14ac:dyDescent="0.3"/>
  <cols>
    <col min="1" max="1" width="3.5703125" customWidth="1"/>
    <col min="2" max="2" width="18.85546875" customWidth="1"/>
    <col min="3" max="3" width="15.5703125" style="24" customWidth="1"/>
    <col min="4" max="4" width="27.28515625" customWidth="1"/>
    <col min="5" max="5" width="3.5703125" customWidth="1"/>
    <col min="6" max="6" width="1.7109375" customWidth="1"/>
    <col min="7" max="7" width="27.5703125" customWidth="1"/>
    <col min="8" max="8" width="1.7109375" customWidth="1"/>
  </cols>
  <sheetData>
    <row r="1" spans="2:8" ht="50.3" customHeight="1" x14ac:dyDescent="0.6">
      <c r="B1" s="18" t="s">
        <v>41</v>
      </c>
    </row>
    <row r="2" spans="2:8" ht="12.8" customHeight="1" x14ac:dyDescent="0.3">
      <c r="B2" t="s">
        <v>42</v>
      </c>
    </row>
    <row r="3" spans="2:8" ht="18" customHeight="1" thickBot="1" x14ac:dyDescent="0.35">
      <c r="B3" s="32" t="s">
        <v>14</v>
      </c>
      <c r="C3" s="32" t="s">
        <v>5</v>
      </c>
      <c r="D3" s="32" t="s">
        <v>38</v>
      </c>
    </row>
    <row r="4" spans="2:8" ht="18" customHeight="1" x14ac:dyDescent="0.3">
      <c r="B4" t="s">
        <v>15</v>
      </c>
      <c r="C4" s="33">
        <v>0.45833333333333331</v>
      </c>
      <c r="D4" t="s">
        <v>25</v>
      </c>
      <c r="F4" s="11"/>
      <c r="G4" s="37" t="s">
        <v>44</v>
      </c>
      <c r="H4" s="12"/>
    </row>
    <row r="5" spans="2:8" ht="18" customHeight="1" x14ac:dyDescent="0.3">
      <c r="C5" s="33">
        <v>0.58333333333333337</v>
      </c>
      <c r="D5" t="s">
        <v>37</v>
      </c>
      <c r="F5" s="13"/>
      <c r="G5" s="38"/>
      <c r="H5" s="14"/>
    </row>
    <row r="6" spans="2:8" ht="18" customHeight="1" x14ac:dyDescent="0.3">
      <c r="B6" t="s">
        <v>16</v>
      </c>
      <c r="C6" s="33">
        <v>0.41666666666666669</v>
      </c>
      <c r="D6" t="s">
        <v>19</v>
      </c>
      <c r="F6" s="13"/>
      <c r="G6" s="38"/>
      <c r="H6" s="14"/>
    </row>
    <row r="7" spans="2:8" ht="18" customHeight="1" x14ac:dyDescent="0.3">
      <c r="B7" t="s">
        <v>17</v>
      </c>
      <c r="C7" s="33">
        <v>0.45833333333333331</v>
      </c>
      <c r="D7" t="s">
        <v>25</v>
      </c>
      <c r="F7" s="13"/>
      <c r="G7" s="38"/>
      <c r="H7" s="14"/>
    </row>
    <row r="8" spans="2:8" ht="18" customHeight="1" x14ac:dyDescent="0.3">
      <c r="C8" s="33">
        <v>0.58333333333333337</v>
      </c>
      <c r="D8" t="s">
        <v>37</v>
      </c>
      <c r="F8" s="13"/>
      <c r="G8" s="38"/>
      <c r="H8" s="14"/>
    </row>
    <row r="9" spans="2:8" ht="18" customHeight="1" thickBot="1" x14ac:dyDescent="0.35">
      <c r="B9" t="s">
        <v>21</v>
      </c>
      <c r="C9" s="33">
        <v>0.41666666666666669</v>
      </c>
      <c r="D9" t="s">
        <v>19</v>
      </c>
      <c r="F9" s="15"/>
      <c r="G9" s="39"/>
      <c r="H9" s="16"/>
    </row>
    <row r="10" spans="2:8" ht="18" customHeight="1" x14ac:dyDescent="0.3">
      <c r="B10" t="s">
        <v>46</v>
      </c>
      <c r="C10" s="33">
        <v>0.41666666666666669</v>
      </c>
      <c r="D10" t="s">
        <v>33</v>
      </c>
    </row>
  </sheetData>
  <mergeCells count="1">
    <mergeCell ref="G4:G9"/>
  </mergeCells>
  <printOptions horizontalCentered="1"/>
  <pageMargins left="0.7" right="0.7" top="0.75" bottom="0.75" header="0.3" footer="0.3"/>
  <pageSetup fitToHeight="0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4" tint="0.39997558519241921"/>
    <pageSetUpPr autoPageBreaks="0" fitToPage="1"/>
  </sheetPr>
  <dimension ref="A1:Y20"/>
  <sheetViews>
    <sheetView showGridLines="0" zoomScaleNormal="100" workbookViewId="0"/>
  </sheetViews>
  <sheetFormatPr defaultRowHeight="24.9" customHeight="1" x14ac:dyDescent="0.3"/>
  <cols>
    <col min="1" max="1" width="3.5703125" customWidth="1"/>
    <col min="2" max="4" width="1.7109375" customWidth="1"/>
    <col min="5" max="11" width="7.7109375" customWidth="1"/>
    <col min="12" max="12" width="2.7109375" customWidth="1"/>
    <col min="13" max="19" width="7.7109375" customWidth="1"/>
    <col min="20" max="20" width="1.7109375" customWidth="1"/>
    <col min="21" max="21" width="16.42578125" customWidth="1"/>
    <col min="22" max="22" width="3.5703125" customWidth="1"/>
    <col min="23" max="23" width="1.7109375" customWidth="1"/>
    <col min="24" max="24" width="40" customWidth="1"/>
    <col min="25" max="25" width="1.7109375" customWidth="1"/>
  </cols>
  <sheetData>
    <row r="1" spans="1:25" ht="50.3" customHeight="1" x14ac:dyDescent="0.6">
      <c r="B1" s="18" t="s">
        <v>49</v>
      </c>
    </row>
    <row r="2" spans="1:25" ht="8.1999999999999993" customHeight="1" x14ac:dyDescent="0.3"/>
    <row r="3" spans="1:25" ht="4.45" customHeight="1" x14ac:dyDescent="0.3">
      <c r="A3" s="17"/>
      <c r="B3" s="17"/>
      <c r="C3" s="17"/>
      <c r="D3" s="17"/>
      <c r="E3" s="17">
        <f>DAY(DATE(YEAR(ScheduleStart),MONTH(ScheduleStart)+1,1)-1)</f>
        <v>31</v>
      </c>
      <c r="F3" s="17">
        <f>WEEKDAY(DATE(YEAR(ScheduleStart),MONTH(ScheduleStart),1),1)</f>
        <v>5</v>
      </c>
      <c r="G3" s="17"/>
      <c r="H3" s="17"/>
      <c r="I3" s="17"/>
      <c r="J3" s="17"/>
      <c r="K3" s="17"/>
      <c r="M3" s="17">
        <f>DAY(DATE(YEAR(ScheduleStart),MONTH(ScheduleStart)+2,1)-1)</f>
        <v>28</v>
      </c>
      <c r="N3" s="17">
        <f>WEEKDAY(DATE(YEAR(ScheduleStart),MONTH(ScheduleStart)+1,1),1)</f>
        <v>1</v>
      </c>
      <c r="O3" s="17"/>
      <c r="P3" s="17"/>
      <c r="Q3" s="17"/>
      <c r="R3" s="17"/>
      <c r="S3" s="17"/>
      <c r="T3" s="17"/>
      <c r="U3" s="17"/>
    </row>
    <row r="4" spans="1:25" ht="29.35" customHeight="1" x14ac:dyDescent="0.3">
      <c r="E4" s="19" t="str">
        <f>UPPER(TEXT(ScheduleStart,"MMMM"))</f>
        <v>JANUARY</v>
      </c>
      <c r="F4" s="10"/>
      <c r="G4" s="10"/>
      <c r="H4" s="10"/>
      <c r="I4" s="10"/>
      <c r="J4" s="10"/>
      <c r="K4" s="10"/>
      <c r="M4" s="19" t="str">
        <f>UPPER(TEXT(DATE(ScheduleYear,MONTH(ScheduleStart)+1,1),"MMMM"))</f>
        <v>FEBRUARY</v>
      </c>
      <c r="N4" s="10"/>
      <c r="O4" s="10"/>
      <c r="P4" s="10"/>
      <c r="Q4" s="10"/>
      <c r="R4" s="10"/>
      <c r="S4" s="10"/>
      <c r="U4" s="10"/>
    </row>
    <row r="5" spans="1:25" ht="29.35" customHeight="1" thickBot="1" x14ac:dyDescent="0.35">
      <c r="E5" s="26" t="s">
        <v>27</v>
      </c>
      <c r="F5" s="27" t="s">
        <v>28</v>
      </c>
      <c r="G5" s="27" t="s">
        <v>29</v>
      </c>
      <c r="H5" s="27" t="s">
        <v>30</v>
      </c>
      <c r="I5" s="27" t="s">
        <v>29</v>
      </c>
      <c r="J5" s="27" t="s">
        <v>31</v>
      </c>
      <c r="K5" s="28" t="s">
        <v>27</v>
      </c>
      <c r="M5" s="26" t="s">
        <v>27</v>
      </c>
      <c r="N5" s="27" t="s">
        <v>28</v>
      </c>
      <c r="O5" s="27" t="s">
        <v>29</v>
      </c>
      <c r="P5" s="27" t="s">
        <v>30</v>
      </c>
      <c r="Q5" s="27" t="s">
        <v>29</v>
      </c>
      <c r="R5" s="27" t="s">
        <v>31</v>
      </c>
      <c r="S5" s="28" t="s">
        <v>27</v>
      </c>
      <c r="U5" s="20" t="s">
        <v>3</v>
      </c>
    </row>
    <row r="6" spans="1:25" ht="29.35" customHeight="1" x14ac:dyDescent="0.3">
      <c r="E6" s="1" t="str">
        <f>IF($F$3=COLUMN(A$2),1,IF(D6&gt;0,D6+1,""))</f>
        <v/>
      </c>
      <c r="F6" s="2" t="str">
        <f t="shared" ref="F6:K6" si="0">IF($F$3=COLUMN(B$2),1,IF(AND(E6&gt;0,E6&lt;&gt;""),E6+1,""))</f>
        <v/>
      </c>
      <c r="G6" s="2" t="str">
        <f t="shared" si="0"/>
        <v/>
      </c>
      <c r="H6" s="2" t="str">
        <f t="shared" si="0"/>
        <v/>
      </c>
      <c r="I6" s="2">
        <f t="shared" si="0"/>
        <v>1</v>
      </c>
      <c r="J6" s="2">
        <f t="shared" si="0"/>
        <v>2</v>
      </c>
      <c r="K6" s="3">
        <f t="shared" si="0"/>
        <v>3</v>
      </c>
      <c r="M6" s="1">
        <f>IF($N$3=COLUMN(A$2),1,IF(L6&gt;0,L6+1,""))</f>
        <v>1</v>
      </c>
      <c r="N6" s="2">
        <f t="shared" ref="N6:S6" si="1">IF($N$3=COLUMN(B$2),1,IF(AND(M6&gt;0,M6&lt;&gt;""),M6+1,""))</f>
        <v>2</v>
      </c>
      <c r="O6" s="2">
        <f t="shared" si="1"/>
        <v>3</v>
      </c>
      <c r="P6" s="2">
        <f t="shared" si="1"/>
        <v>4</v>
      </c>
      <c r="Q6" s="2">
        <f t="shared" si="1"/>
        <v>5</v>
      </c>
      <c r="R6" s="2">
        <f t="shared" si="1"/>
        <v>6</v>
      </c>
      <c r="S6" s="3">
        <f t="shared" si="1"/>
        <v>7</v>
      </c>
      <c r="U6" s="21">
        <v>2015</v>
      </c>
      <c r="W6" s="11"/>
      <c r="X6" s="37" t="s">
        <v>48</v>
      </c>
      <c r="Y6" s="12"/>
    </row>
    <row r="7" spans="1:25" ht="29.35" customHeight="1" x14ac:dyDescent="0.3">
      <c r="E7" s="4">
        <f>K6+1</f>
        <v>4</v>
      </c>
      <c r="F7" s="5">
        <f>E7+1</f>
        <v>5</v>
      </c>
      <c r="G7" s="5">
        <f t="shared" ref="G7:K7" si="2">F7+1</f>
        <v>6</v>
      </c>
      <c r="H7" s="5">
        <f t="shared" si="2"/>
        <v>7</v>
      </c>
      <c r="I7" s="5">
        <f t="shared" si="2"/>
        <v>8</v>
      </c>
      <c r="J7" s="5">
        <f t="shared" si="2"/>
        <v>9</v>
      </c>
      <c r="K7" s="6">
        <f t="shared" si="2"/>
        <v>10</v>
      </c>
      <c r="M7" s="4">
        <f>S6+1</f>
        <v>8</v>
      </c>
      <c r="N7" s="5">
        <f t="shared" ref="N7:S9" si="3">M7+1</f>
        <v>9</v>
      </c>
      <c r="O7" s="5">
        <f t="shared" si="3"/>
        <v>10</v>
      </c>
      <c r="P7" s="5">
        <f t="shared" si="3"/>
        <v>11</v>
      </c>
      <c r="Q7" s="5">
        <f t="shared" si="3"/>
        <v>12</v>
      </c>
      <c r="R7" s="5">
        <f t="shared" si="3"/>
        <v>13</v>
      </c>
      <c r="S7" s="6">
        <f t="shared" si="3"/>
        <v>14</v>
      </c>
      <c r="U7" s="20" t="s">
        <v>35</v>
      </c>
      <c r="W7" s="13"/>
      <c r="X7" s="38"/>
      <c r="Y7" s="14"/>
    </row>
    <row r="8" spans="1:25" ht="29.35" customHeight="1" x14ac:dyDescent="0.3">
      <c r="E8" s="4">
        <f t="shared" ref="E8:E9" si="4">K7+1</f>
        <v>11</v>
      </c>
      <c r="F8" s="5">
        <f t="shared" ref="F8:K8" si="5">E8+1</f>
        <v>12</v>
      </c>
      <c r="G8" s="5">
        <f t="shared" si="5"/>
        <v>13</v>
      </c>
      <c r="H8" s="5">
        <f t="shared" si="5"/>
        <v>14</v>
      </c>
      <c r="I8" s="5">
        <f t="shared" si="5"/>
        <v>15</v>
      </c>
      <c r="J8" s="5">
        <f t="shared" si="5"/>
        <v>16</v>
      </c>
      <c r="K8" s="6">
        <f t="shared" si="5"/>
        <v>17</v>
      </c>
      <c r="M8" s="4">
        <f>S7+1</f>
        <v>15</v>
      </c>
      <c r="N8" s="5">
        <f t="shared" si="3"/>
        <v>16</v>
      </c>
      <c r="O8" s="5">
        <f t="shared" si="3"/>
        <v>17</v>
      </c>
      <c r="P8" s="5">
        <f t="shared" si="3"/>
        <v>18</v>
      </c>
      <c r="Q8" s="5">
        <f t="shared" si="3"/>
        <v>19</v>
      </c>
      <c r="R8" s="5">
        <f t="shared" si="3"/>
        <v>20</v>
      </c>
      <c r="S8" s="6">
        <f t="shared" si="3"/>
        <v>21</v>
      </c>
      <c r="U8" s="22">
        <v>42010</v>
      </c>
      <c r="W8" s="13"/>
      <c r="X8" s="38"/>
      <c r="Y8" s="14"/>
    </row>
    <row r="9" spans="1:25" ht="29.35" customHeight="1" x14ac:dyDescent="0.3">
      <c r="E9" s="4">
        <f t="shared" si="4"/>
        <v>18</v>
      </c>
      <c r="F9" s="5">
        <f t="shared" ref="F9:K9" si="6">E9+1</f>
        <v>19</v>
      </c>
      <c r="G9" s="5">
        <f t="shared" si="6"/>
        <v>20</v>
      </c>
      <c r="H9" s="5">
        <f t="shared" si="6"/>
        <v>21</v>
      </c>
      <c r="I9" s="5">
        <f t="shared" si="6"/>
        <v>22</v>
      </c>
      <c r="J9" s="5">
        <f t="shared" si="6"/>
        <v>23</v>
      </c>
      <c r="K9" s="6">
        <f t="shared" si="6"/>
        <v>24</v>
      </c>
      <c r="M9" s="4">
        <f>S8+1</f>
        <v>22</v>
      </c>
      <c r="N9" s="5">
        <f t="shared" si="3"/>
        <v>23</v>
      </c>
      <c r="O9" s="5">
        <f t="shared" si="3"/>
        <v>24</v>
      </c>
      <c r="P9" s="5">
        <f t="shared" si="3"/>
        <v>25</v>
      </c>
      <c r="Q9" s="5">
        <f t="shared" si="3"/>
        <v>26</v>
      </c>
      <c r="R9" s="5">
        <f t="shared" si="3"/>
        <v>27</v>
      </c>
      <c r="S9" s="6">
        <f t="shared" si="3"/>
        <v>28</v>
      </c>
      <c r="U9" s="20" t="s">
        <v>36</v>
      </c>
      <c r="W9" s="13"/>
      <c r="X9" s="38"/>
      <c r="Y9" s="14"/>
    </row>
    <row r="10" spans="1:25" ht="29.35" customHeight="1" thickBot="1" x14ac:dyDescent="0.35">
      <c r="E10" s="4">
        <f>IFERROR(IF(K9+1&gt;$E$3,"",K9+1),"")</f>
        <v>25</v>
      </c>
      <c r="F10" s="5">
        <f t="shared" ref="F10:K11" si="7">IFERROR(IF(E10+1&gt;$E$3,"",E10+1),"")</f>
        <v>26</v>
      </c>
      <c r="G10" s="5">
        <f t="shared" si="7"/>
        <v>27</v>
      </c>
      <c r="H10" s="5">
        <f t="shared" si="7"/>
        <v>28</v>
      </c>
      <c r="I10" s="5">
        <f t="shared" si="7"/>
        <v>29</v>
      </c>
      <c r="J10" s="5">
        <f t="shared" si="7"/>
        <v>30</v>
      </c>
      <c r="K10" s="6">
        <f t="shared" si="7"/>
        <v>31</v>
      </c>
      <c r="M10" s="4" t="str">
        <f>IFERROR(IF(S9+1&gt;$M$3,"",S9+1),"")</f>
        <v/>
      </c>
      <c r="N10" s="5" t="str">
        <f t="shared" ref="N10:S11" si="8">IFERROR(IF(M10+1&gt;$M$3,"",M10+1),"")</f>
        <v/>
      </c>
      <c r="O10" s="5" t="str">
        <f t="shared" si="8"/>
        <v/>
      </c>
      <c r="P10" s="5" t="str">
        <f t="shared" si="8"/>
        <v/>
      </c>
      <c r="Q10" s="5" t="str">
        <f t="shared" si="8"/>
        <v/>
      </c>
      <c r="R10" s="5" t="str">
        <f t="shared" si="8"/>
        <v/>
      </c>
      <c r="S10" s="6" t="str">
        <f t="shared" si="8"/>
        <v/>
      </c>
      <c r="U10" s="22">
        <v>42119</v>
      </c>
      <c r="W10" s="15"/>
      <c r="X10" s="39"/>
      <c r="Y10" s="16"/>
    </row>
    <row r="11" spans="1:25" ht="29.35" customHeight="1" x14ac:dyDescent="0.3">
      <c r="E11" s="7" t="str">
        <f>IFERROR(IF(K10+1&gt;$E$3,"",K10+1),"")</f>
        <v/>
      </c>
      <c r="F11" s="8" t="str">
        <f t="shared" si="7"/>
        <v/>
      </c>
      <c r="G11" s="8" t="str">
        <f t="shared" si="7"/>
        <v/>
      </c>
      <c r="H11" s="8" t="str">
        <f t="shared" si="7"/>
        <v/>
      </c>
      <c r="I11" s="8" t="str">
        <f t="shared" si="7"/>
        <v/>
      </c>
      <c r="J11" s="8" t="str">
        <f t="shared" si="7"/>
        <v/>
      </c>
      <c r="K11" s="9" t="str">
        <f t="shared" si="7"/>
        <v/>
      </c>
      <c r="M11" s="7" t="str">
        <f>IFERROR(IF(S10+1&gt;$M$3,"",S10+1),"")</f>
        <v/>
      </c>
      <c r="N11" s="8" t="str">
        <f t="shared" si="8"/>
        <v/>
      </c>
      <c r="O11" s="8" t="str">
        <f t="shared" si="8"/>
        <v/>
      </c>
      <c r="P11" s="8" t="str">
        <f t="shared" si="8"/>
        <v/>
      </c>
      <c r="Q11" s="8" t="str">
        <f t="shared" si="8"/>
        <v/>
      </c>
      <c r="R11" s="8" t="str">
        <f t="shared" si="8"/>
        <v/>
      </c>
      <c r="S11" s="9" t="str">
        <f t="shared" si="8"/>
        <v/>
      </c>
    </row>
    <row r="12" spans="1:25" ht="29.35" customHeight="1" x14ac:dyDescent="0.3">
      <c r="E12" s="17">
        <f>DAY(DATE(YEAR(ScheduleStart),MONTH(ScheduleStart)+3,1)-1)</f>
        <v>31</v>
      </c>
      <c r="F12" s="17">
        <f>WEEKDAY(DATE(YEAR(ScheduleStart),MONTH(ScheduleStart)+2,1),1)</f>
        <v>1</v>
      </c>
      <c r="M12" s="17">
        <f>DAY(DATE(YEAR(ScheduleStart),MONTH(ScheduleStart)+4,1)-1)</f>
        <v>30</v>
      </c>
      <c r="N12" s="17">
        <f>WEEKDAY(DATE(YEAR(ScheduleStart),MONTH(ScheduleStart)+3,1),1)</f>
        <v>4</v>
      </c>
    </row>
    <row r="13" spans="1:25" ht="29.35" customHeight="1" x14ac:dyDescent="0.3">
      <c r="E13" s="19" t="str">
        <f>UPPER(TEXT(DATE(ScheduleYear,MONTH(ScheduleStart)+2,1),"MMMM"))</f>
        <v>MARCH</v>
      </c>
      <c r="F13" s="10"/>
      <c r="G13" s="10"/>
      <c r="H13" s="10"/>
      <c r="I13" s="10"/>
      <c r="J13" s="10"/>
      <c r="K13" s="10"/>
      <c r="M13" s="19" t="str">
        <f>UPPER(TEXT(DATE(ScheduleYear,MONTH(ScheduleStart)+3,1),"MMMM"))</f>
        <v>APRIL</v>
      </c>
      <c r="N13" s="10"/>
      <c r="O13" s="10"/>
      <c r="P13" s="10"/>
      <c r="Q13" s="10"/>
      <c r="R13" s="10"/>
      <c r="S13" s="10"/>
    </row>
    <row r="14" spans="1:25" ht="29.35" customHeight="1" x14ac:dyDescent="0.3">
      <c r="E14" s="26" t="s">
        <v>27</v>
      </c>
      <c r="F14" s="27" t="s">
        <v>28</v>
      </c>
      <c r="G14" s="27" t="s">
        <v>29</v>
      </c>
      <c r="H14" s="27" t="s">
        <v>30</v>
      </c>
      <c r="I14" s="27" t="s">
        <v>29</v>
      </c>
      <c r="J14" s="27" t="s">
        <v>31</v>
      </c>
      <c r="K14" s="28" t="s">
        <v>27</v>
      </c>
      <c r="M14" s="26" t="s">
        <v>27</v>
      </c>
      <c r="N14" s="27" t="s">
        <v>28</v>
      </c>
      <c r="O14" s="27" t="s">
        <v>29</v>
      </c>
      <c r="P14" s="27" t="s">
        <v>30</v>
      </c>
      <c r="Q14" s="27" t="s">
        <v>29</v>
      </c>
      <c r="R14" s="27" t="s">
        <v>31</v>
      </c>
      <c r="S14" s="28" t="s">
        <v>27</v>
      </c>
    </row>
    <row r="15" spans="1:25" ht="29.35" customHeight="1" x14ac:dyDescent="0.3">
      <c r="E15" s="1">
        <f>IF($F$12=COLUMN(A$2),1,IF(D15&gt;0,D15+1,""))</f>
        <v>1</v>
      </c>
      <c r="F15" s="2">
        <f t="shared" ref="F15:K15" si="9">IF($F$12=COLUMN(B$2),1,IF(AND(E15&gt;0,E15&lt;&gt;""),E15+1,""))</f>
        <v>2</v>
      </c>
      <c r="G15" s="2">
        <f t="shared" si="9"/>
        <v>3</v>
      </c>
      <c r="H15" s="2">
        <f t="shared" si="9"/>
        <v>4</v>
      </c>
      <c r="I15" s="2">
        <f t="shared" si="9"/>
        <v>5</v>
      </c>
      <c r="J15" s="2">
        <f t="shared" si="9"/>
        <v>6</v>
      </c>
      <c r="K15" s="3">
        <f t="shared" si="9"/>
        <v>7</v>
      </c>
      <c r="M15" s="1" t="str">
        <f>IF($N$12=COLUMN(A$2),1,IF(L15&gt;0,L15+1,""))</f>
        <v/>
      </c>
      <c r="N15" s="2" t="str">
        <f t="shared" ref="N15:S15" si="10">IF($N$12=COLUMN(B$2),1,IF(AND(M15&gt;0,M15&lt;&gt;""),M15+1,""))</f>
        <v/>
      </c>
      <c r="O15" s="2" t="str">
        <f t="shared" si="10"/>
        <v/>
      </c>
      <c r="P15" s="2">
        <f t="shared" si="10"/>
        <v>1</v>
      </c>
      <c r="Q15" s="2">
        <f t="shared" si="10"/>
        <v>2</v>
      </c>
      <c r="R15" s="2">
        <f t="shared" si="10"/>
        <v>3</v>
      </c>
      <c r="S15" s="3">
        <f t="shared" si="10"/>
        <v>4</v>
      </c>
    </row>
    <row r="16" spans="1:25" ht="29.35" customHeight="1" x14ac:dyDescent="0.3">
      <c r="E16" s="4">
        <f>K15+1</f>
        <v>8</v>
      </c>
      <c r="F16" s="5">
        <f>E16+1</f>
        <v>9</v>
      </c>
      <c r="G16" s="5">
        <f t="shared" ref="G16:K16" si="11">F16+1</f>
        <v>10</v>
      </c>
      <c r="H16" s="5">
        <f t="shared" si="11"/>
        <v>11</v>
      </c>
      <c r="I16" s="5">
        <f t="shared" si="11"/>
        <v>12</v>
      </c>
      <c r="J16" s="5">
        <f t="shared" si="11"/>
        <v>13</v>
      </c>
      <c r="K16" s="6">
        <f t="shared" si="11"/>
        <v>14</v>
      </c>
      <c r="M16" s="4">
        <f>S15+1</f>
        <v>5</v>
      </c>
      <c r="N16" s="5">
        <f>M16+1</f>
        <v>6</v>
      </c>
      <c r="O16" s="5">
        <f t="shared" ref="O16:S16" si="12">N16+1</f>
        <v>7</v>
      </c>
      <c r="P16" s="5">
        <f t="shared" si="12"/>
        <v>8</v>
      </c>
      <c r="Q16" s="5">
        <f t="shared" si="12"/>
        <v>9</v>
      </c>
      <c r="R16" s="5">
        <f t="shared" si="12"/>
        <v>10</v>
      </c>
      <c r="S16" s="6">
        <f t="shared" si="12"/>
        <v>11</v>
      </c>
    </row>
    <row r="17" spans="5:19" ht="29.35" customHeight="1" x14ac:dyDescent="0.3">
      <c r="E17" s="4">
        <f t="shared" ref="E17:E18" si="13">K16+1</f>
        <v>15</v>
      </c>
      <c r="F17" s="5">
        <f t="shared" ref="F17:K17" si="14">E17+1</f>
        <v>16</v>
      </c>
      <c r="G17" s="5">
        <f t="shared" si="14"/>
        <v>17</v>
      </c>
      <c r="H17" s="5">
        <f t="shared" si="14"/>
        <v>18</v>
      </c>
      <c r="I17" s="5">
        <f t="shared" si="14"/>
        <v>19</v>
      </c>
      <c r="J17" s="5">
        <f t="shared" si="14"/>
        <v>20</v>
      </c>
      <c r="K17" s="6">
        <f t="shared" si="14"/>
        <v>21</v>
      </c>
      <c r="M17" s="4">
        <f t="shared" ref="M17:M18" si="15">S16+1</f>
        <v>12</v>
      </c>
      <c r="N17" s="5">
        <f t="shared" ref="N17:S17" si="16">M17+1</f>
        <v>13</v>
      </c>
      <c r="O17" s="5">
        <f t="shared" si="16"/>
        <v>14</v>
      </c>
      <c r="P17" s="5">
        <f t="shared" si="16"/>
        <v>15</v>
      </c>
      <c r="Q17" s="5">
        <f t="shared" si="16"/>
        <v>16</v>
      </c>
      <c r="R17" s="5">
        <f t="shared" si="16"/>
        <v>17</v>
      </c>
      <c r="S17" s="6">
        <f t="shared" si="16"/>
        <v>18</v>
      </c>
    </row>
    <row r="18" spans="5:19" ht="29.35" customHeight="1" x14ac:dyDescent="0.3">
      <c r="E18" s="4">
        <f t="shared" si="13"/>
        <v>22</v>
      </c>
      <c r="F18" s="5">
        <f t="shared" ref="F18:K18" si="17">E18+1</f>
        <v>23</v>
      </c>
      <c r="G18" s="5">
        <f t="shared" si="17"/>
        <v>24</v>
      </c>
      <c r="H18" s="5">
        <f t="shared" si="17"/>
        <v>25</v>
      </c>
      <c r="I18" s="5">
        <f t="shared" si="17"/>
        <v>26</v>
      </c>
      <c r="J18" s="5">
        <f t="shared" si="17"/>
        <v>27</v>
      </c>
      <c r="K18" s="6">
        <f t="shared" si="17"/>
        <v>28</v>
      </c>
      <c r="M18" s="4">
        <f t="shared" si="15"/>
        <v>19</v>
      </c>
      <c r="N18" s="5">
        <f t="shared" ref="N18:S18" si="18">M18+1</f>
        <v>20</v>
      </c>
      <c r="O18" s="5">
        <f t="shared" si="18"/>
        <v>21</v>
      </c>
      <c r="P18" s="5">
        <f t="shared" si="18"/>
        <v>22</v>
      </c>
      <c r="Q18" s="5">
        <f t="shared" si="18"/>
        <v>23</v>
      </c>
      <c r="R18" s="5">
        <f t="shared" si="18"/>
        <v>24</v>
      </c>
      <c r="S18" s="6">
        <f t="shared" si="18"/>
        <v>25</v>
      </c>
    </row>
    <row r="19" spans="5:19" ht="29.35" customHeight="1" x14ac:dyDescent="0.3">
      <c r="E19" s="4">
        <f>IFERROR(IF(K18+1&gt;$E$12,"",K18+1),"")</f>
        <v>29</v>
      </c>
      <c r="F19" s="5">
        <f t="shared" ref="F19:K20" si="19">IFERROR(IF(E19+1&gt;$E$12,"",E19+1),"")</f>
        <v>30</v>
      </c>
      <c r="G19" s="5">
        <f t="shared" si="19"/>
        <v>31</v>
      </c>
      <c r="H19" s="5" t="str">
        <f t="shared" si="19"/>
        <v/>
      </c>
      <c r="I19" s="5" t="str">
        <f t="shared" si="19"/>
        <v/>
      </c>
      <c r="J19" s="5" t="str">
        <f t="shared" si="19"/>
        <v/>
      </c>
      <c r="K19" s="6" t="str">
        <f t="shared" si="19"/>
        <v/>
      </c>
      <c r="M19" s="4">
        <f>IFERROR(IF(S18+1&gt;$M$12,"",S18+1),"")</f>
        <v>26</v>
      </c>
      <c r="N19" s="5">
        <f t="shared" ref="N19:S20" si="20">IFERROR(IF(M19+1&gt;$M$12,"",M19+1),"")</f>
        <v>27</v>
      </c>
      <c r="O19" s="5">
        <f t="shared" si="20"/>
        <v>28</v>
      </c>
      <c r="P19" s="5">
        <f t="shared" si="20"/>
        <v>29</v>
      </c>
      <c r="Q19" s="5">
        <f t="shared" si="20"/>
        <v>30</v>
      </c>
      <c r="R19" s="5" t="str">
        <f t="shared" si="20"/>
        <v/>
      </c>
      <c r="S19" s="6" t="str">
        <f t="shared" si="20"/>
        <v/>
      </c>
    </row>
    <row r="20" spans="5:19" ht="29.35" customHeight="1" x14ac:dyDescent="0.3">
      <c r="E20" s="7" t="str">
        <f>IFERROR(IF(K19+1&gt;$E$12,"",K19+1),"")</f>
        <v/>
      </c>
      <c r="F20" s="8" t="str">
        <f t="shared" si="19"/>
        <v/>
      </c>
      <c r="G20" s="8" t="str">
        <f t="shared" si="19"/>
        <v/>
      </c>
      <c r="H20" s="8" t="str">
        <f t="shared" si="19"/>
        <v/>
      </c>
      <c r="I20" s="8" t="str">
        <f t="shared" si="19"/>
        <v/>
      </c>
      <c r="J20" s="8" t="str">
        <f t="shared" si="19"/>
        <v/>
      </c>
      <c r="K20" s="9" t="str">
        <f t="shared" si="19"/>
        <v/>
      </c>
      <c r="M20" s="7" t="str">
        <f>IFERROR(IF(S19+1&gt;$M$12,"",S19+1),"")</f>
        <v/>
      </c>
      <c r="N20" s="8" t="str">
        <f t="shared" si="20"/>
        <v/>
      </c>
      <c r="O20" s="8" t="str">
        <f t="shared" si="20"/>
        <v/>
      </c>
      <c r="P20" s="8" t="str">
        <f t="shared" si="20"/>
        <v/>
      </c>
      <c r="Q20" s="8" t="str">
        <f t="shared" si="20"/>
        <v/>
      </c>
      <c r="R20" s="8" t="str">
        <f t="shared" si="20"/>
        <v/>
      </c>
      <c r="S20" s="9" t="str">
        <f t="shared" si="20"/>
        <v/>
      </c>
    </row>
  </sheetData>
  <mergeCells count="1">
    <mergeCell ref="X6:X10"/>
  </mergeCells>
  <printOptions horizontalCentered="1"/>
  <pageMargins left="0.25" right="0.25" top="0.75" bottom="0.75" header="0.3" footer="0.3"/>
  <pageSetup scale="9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06" id="{AF716392-6C16-49A1-B40C-1257678D6450}">
            <xm:f>(E15&lt;&gt;"")*(DATEVALUE($E$13&amp;" "&amp;E15&amp;", "&amp;$U$6)&gt;=$U$8)*(DATEVALUE($E$13&amp;" "&amp;E15&amp;", "&amp;$U$6)&lt;=$U$10)*(MATCH(DATEVALUE($E$13&amp;" "&amp;E15&amp;", "&amp;$U$6),Deadlines!$G:$G,0)&gt;0)</xm:f>
            <x14:dxf>
              <font>
                <b/>
                <i/>
                <color theme="4"/>
              </font>
            </x14:dxf>
          </x14:cfRule>
          <xm:sqref>E15:K20</xm:sqref>
        </x14:conditionalFormatting>
        <x14:conditionalFormatting xmlns:xm="http://schemas.microsoft.com/office/excel/2006/main">
          <x14:cfRule type="expression" priority="108" id="{83BB8D5E-7B5C-4566-A802-24F8F2D1A463}">
            <xm:f>(M15&lt;&gt;"")*(DATEVALUE($M$13&amp;" "&amp;M15&amp;", "&amp;$U$6)&gt;=$U$8)*(DATEVALUE($M$13&amp;" "&amp;M15&amp;", "&amp;$U$6)&lt;=$U$10)*(MATCH(DATEVALUE($M$13&amp;" "&amp;M15&amp;", "&amp;$U$6),Deadlines!$G:$G,0)&gt;0)</xm:f>
            <x14:dxf>
              <font>
                <b/>
                <i/>
                <color theme="4"/>
              </font>
            </x14:dxf>
          </x14:cfRule>
          <xm:sqref>M15:S20</xm:sqref>
        </x14:conditionalFormatting>
        <x14:conditionalFormatting xmlns:xm="http://schemas.microsoft.com/office/excel/2006/main">
          <x14:cfRule type="expression" priority="110" id="{6A42FF6F-2BB9-43AE-A8E1-70BD9879AB95}">
            <xm:f>(E6&lt;&gt;"")*(DATEVALUE($E$4&amp;" "&amp;E6&amp;", "&amp;$U$6)&gt;=$U$8)*(DATEVALUE($E$4&amp;" "&amp;E6&amp;", "&amp;$U$6)&lt;=$U$10)*(MATCH(DATEVALUE($E$4&amp;" "&amp;E6&amp;", "&amp;$U$6),Deadlines!$G:$G,0))</xm:f>
            <x14:dxf>
              <font>
                <b/>
                <i/>
                <color theme="4"/>
              </font>
            </x14:dxf>
          </x14:cfRule>
          <xm:sqref>E6:K11</xm:sqref>
        </x14:conditionalFormatting>
        <x14:conditionalFormatting xmlns:xm="http://schemas.microsoft.com/office/excel/2006/main">
          <x14:cfRule type="expression" priority="112" id="{25F2C936-614F-4406-9635-03B2F39A7B7A}">
            <xm:f>(M6&lt;&gt;"")*(DATEVALUE($M$4&amp;" "&amp;M6&amp;", "&amp;$U$6)&gt;=$U$8)*(DATEVALUE($M$4&amp;" "&amp;M6&amp;", "&amp;$U$6)&lt;=$U$10)*(MATCH(DATEVALUE($M$4&amp;" "&amp;M6&amp;", "&amp;$U$6),Deadlines!$G:$G,0)&gt;0)</xm:f>
            <x14:dxf>
              <font>
                <b/>
                <i/>
                <color theme="4"/>
              </font>
            </x14:dxf>
          </x14:cfRule>
          <xm:sqref>M6:S11</xm:sqref>
        </x14:conditionalFormatting>
      </x14:conditionalFormattings>
    </ext>
  </extLst>
</worksheet>
</file>

<file path=customXml/_rels/item1.xml.rels><?xml version="1.0" encoding="UTF-8" standalone="no"?><Relationships xmlns="http://schemas.openxmlformats.org/package/2006/relationships"><Relationship Id="rId1" Target="itemProps1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F4716C47-BE78-4ED7-9690-F8D5D24CA1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13</vt:i4>
      </vt:variant>
    </vt:vector>
  </HeadingPairs>
  <TitlesOfParts>
    <vt:vector size="17" baseType="lpstr">
      <vt:lpstr>Class List</vt:lpstr>
      <vt:lpstr>Deadlines</vt:lpstr>
      <vt:lpstr>Weekly Schedule</vt:lpstr>
      <vt:lpstr>Semester Calendar</vt:lpstr>
      <vt:lpstr>ClassList</vt:lpstr>
      <vt:lpstr>DaysOfWeek</vt:lpstr>
      <vt:lpstr>'Class List'!Print_Area</vt:lpstr>
      <vt:lpstr>Deadlines!Print_Area</vt:lpstr>
      <vt:lpstr>'Semester Calendar'!Print_Area</vt:lpstr>
      <vt:lpstr>'Weekly Schedule'!Print_Area</vt:lpstr>
      <vt:lpstr>'Class List'!Print_Titles</vt:lpstr>
      <vt:lpstr>Deadlines!Print_Titles</vt:lpstr>
      <vt:lpstr>'Weekly Schedule'!Print_Titles</vt:lpstr>
      <vt:lpstr>ScheduleEnd</vt:lpstr>
      <vt:lpstr>ScheduleSemester</vt:lpstr>
      <vt:lpstr>ScheduleStart</vt:lpstr>
      <vt:lpstr>ScheduleYear</vt:lpstr>
    </vt:vector>
  </TitlesOfParts>
  <LinksUpToDate>false</LinksUpToDate>
  <SharedDoc>false</SharedDoc>
  <HyperlinksChanged>false</HyperlinksChanged>
  <AppVersion>15.0300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